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autoCompressPictures="0"/>
  <xr:revisionPtr revIDLastSave="0" documentId="13_ncr:1_{D34E7327-0886-4BE4-95D7-CCFF2C3D70C2}" xr6:coauthVersionLast="47" xr6:coauthVersionMax="47" xr10:uidLastSave="{00000000-0000-0000-0000-000000000000}"/>
  <bookViews>
    <workbookView xWindow="28680" yWindow="-120" windowWidth="29040" windowHeight="15720" tabRatio="788" xr2:uid="{00000000-000D-0000-FFFF-FFFF00000000}"/>
  </bookViews>
  <sheets>
    <sheet name="Goals etc" sheetId="26" r:id="rId1"/>
    <sheet name="CoS" sheetId="27" r:id="rId2"/>
    <sheet name="Training Week Plan" sheetId="28" r:id="rId3"/>
    <sheet name="Action Plan" sheetId="29" r:id="rId4"/>
    <sheet name="Comm Plan" sheetId="33" r:id="rId5"/>
    <sheet name="Compn Review" sheetId="32" r:id="rId6"/>
    <sheet name="January" sheetId="14" r:id="rId7"/>
    <sheet name="February" sheetId="15" r:id="rId8"/>
    <sheet name="March" sheetId="16" r:id="rId9"/>
    <sheet name="April" sheetId="17" r:id="rId10"/>
    <sheet name="May" sheetId="18" r:id="rId11"/>
    <sheet name="June" sheetId="19" r:id="rId12"/>
    <sheet name="July" sheetId="20" r:id="rId13"/>
    <sheet name="August" sheetId="21" r:id="rId14"/>
    <sheet name="September" sheetId="22" r:id="rId15"/>
    <sheet name="October" sheetId="23" r:id="rId16"/>
    <sheet name="November" sheetId="24" r:id="rId17"/>
    <sheet name="December" sheetId="25" r:id="rId18"/>
  </sheets>
  <definedNames>
    <definedName name="CalendarYear">January!$K$5</definedName>
    <definedName name="ColumnTitleRegion1..H12.1">January!$B$3</definedName>
    <definedName name="ColumnTitleRegion1..H12.10">October!$B$3</definedName>
    <definedName name="ColumnTitleRegion1..H12.11">November!$B$3</definedName>
    <definedName name="ColumnTitleRegion1..H12.12">December!$B$3</definedName>
    <definedName name="ColumnTitleRegion1..H12.2">February!$B$3</definedName>
    <definedName name="ColumnTitleRegion1..H12.3">March!$B$3</definedName>
    <definedName name="ColumnTitleRegion1..H12.4">April!$B$3</definedName>
    <definedName name="ColumnTitleRegion1..H12.5">May!$B$3</definedName>
    <definedName name="ColumnTitleRegion1..H12.6">June!$B$3</definedName>
    <definedName name="ColumnTitleRegion1..H12.7">July!$B$3</definedName>
    <definedName name="ColumnTitleRegion1..H12.8">August!$B$3</definedName>
    <definedName name="ColumnTitleRegion1..H12.9">September!$B$3</definedName>
    <definedName name="ColumnTitleRegion2..C14.1">January!$B$3</definedName>
    <definedName name="ColumnTitleRegion2..C14.10">October!$B$3</definedName>
    <definedName name="ColumnTitleRegion2..C14.11">November!$B$3</definedName>
    <definedName name="ColumnTitleRegion2..C14.12">December!$B$3</definedName>
    <definedName name="ColumnTitleRegion2..C14.2">February!$B$3</definedName>
    <definedName name="ColumnTitleRegion2..C14.3">March!$B$3</definedName>
    <definedName name="ColumnTitleRegion2..C14.4">April!$B$3</definedName>
    <definedName name="ColumnTitleRegion2..C14.5">May!$B$3</definedName>
    <definedName name="ColumnTitleRegion2..C14.6">June!$B$3</definedName>
    <definedName name="ColumnTitleRegion2..C14.7">July!$B$3</definedName>
    <definedName name="ColumnTitleRegion2..C14.8">August!$B$3</definedName>
    <definedName name="ColumnTitleRegion2..C14.9">September!$B$3</definedName>
    <definedName name="DaysAndWeeks">{0,1,2,3,4,5,6} + {0;1;2;3;4;5}*7</definedName>
    <definedName name="_xlnm.Print_Area" localSheetId="9">April!$A:$I</definedName>
    <definedName name="_xlnm.Print_Area" localSheetId="13">August!$A:$I</definedName>
    <definedName name="_xlnm.Print_Area" localSheetId="17">December!$A:$I</definedName>
    <definedName name="_xlnm.Print_Area" localSheetId="7">February!$A:$I</definedName>
    <definedName name="_xlnm.Print_Area" localSheetId="6">January!$A:$I</definedName>
    <definedName name="_xlnm.Print_Area" localSheetId="12">July!$A:$I</definedName>
    <definedName name="_xlnm.Print_Area" localSheetId="11">June!$A:$I</definedName>
    <definedName name="_xlnm.Print_Area" localSheetId="8">March!$A:$I</definedName>
    <definedName name="_xlnm.Print_Area" localSheetId="10">May!$A:$I</definedName>
    <definedName name="_xlnm.Print_Area" localSheetId="16">November!$A:$I</definedName>
    <definedName name="_xlnm.Print_Area" localSheetId="15">October!$A:$I</definedName>
    <definedName name="_xlnm.Print_Area" localSheetId="14">September!$A:$I</definedName>
    <definedName name="RowTitleRegion1..K3">January!$K$4</definedName>
    <definedName name="WeekStart">January!$L$5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24" l="1"/>
  <c r="B3" i="23"/>
  <c r="B3" i="22"/>
  <c r="B3" i="21"/>
  <c r="B3" i="20"/>
  <c r="B3" i="19" l="1"/>
  <c r="B3" i="18"/>
  <c r="B3" i="17"/>
  <c r="B3" i="16" l="1"/>
  <c r="B3" i="25" l="1"/>
  <c r="B3" i="15" l="1"/>
  <c r="B2" i="17" l="1"/>
  <c r="B2" i="19" l="1"/>
  <c r="B2" i="18"/>
  <c r="B2" i="21"/>
  <c r="B2" i="20"/>
  <c r="B2" i="23"/>
  <c r="B2" i="22"/>
  <c r="B2" i="25"/>
  <c r="B2" i="24"/>
  <c r="B2" i="16"/>
  <c r="B2" i="15"/>
  <c r="B2" i="14"/>
  <c r="B14" i="25" a="1"/>
  <c r="C14" i="25" s="1"/>
  <c r="B12" i="25" a="1"/>
  <c r="H12" i="25" s="1"/>
  <c r="B10" i="25" a="1"/>
  <c r="G10" i="25" s="1"/>
  <c r="B8" i="25" a="1"/>
  <c r="G8" i="25" s="1"/>
  <c r="B6" i="25" a="1"/>
  <c r="H6" i="25" s="1"/>
  <c r="B4" i="25" a="1"/>
  <c r="G4" i="25" s="1"/>
  <c r="G3" i="25" s="1"/>
  <c r="B14" i="24" a="1"/>
  <c r="C14" i="24" s="1"/>
  <c r="B12" i="24" a="1"/>
  <c r="H12" i="24" s="1"/>
  <c r="B10" i="24" a="1"/>
  <c r="G10" i="24" s="1"/>
  <c r="B8" i="24" a="1"/>
  <c r="G8" i="24" s="1"/>
  <c r="B6" i="24" a="1"/>
  <c r="H6" i="24" s="1"/>
  <c r="B4" i="24" a="1"/>
  <c r="G4" i="24" s="1"/>
  <c r="G3" i="24" s="1"/>
  <c r="B14" i="23" a="1"/>
  <c r="C14" i="23" s="1"/>
  <c r="B12" i="23" a="1"/>
  <c r="H12" i="23" s="1"/>
  <c r="B10" i="23" a="1"/>
  <c r="G10" i="23" s="1"/>
  <c r="B8" i="23" a="1"/>
  <c r="G8" i="23" s="1"/>
  <c r="B6" i="23" a="1"/>
  <c r="H6" i="23" s="1"/>
  <c r="B4" i="23" a="1"/>
  <c r="G4" i="23" s="1"/>
  <c r="G3" i="23" s="1"/>
  <c r="B14" i="22" a="1"/>
  <c r="C14" i="22" s="1"/>
  <c r="B12" i="22" a="1"/>
  <c r="H12" i="22" s="1"/>
  <c r="B10" i="22" a="1"/>
  <c r="G10" i="22" s="1"/>
  <c r="B8" i="22" a="1"/>
  <c r="H8" i="22" s="1"/>
  <c r="B6" i="22" a="1"/>
  <c r="G6" i="22" s="1"/>
  <c r="B4" i="22" a="1"/>
  <c r="H4" i="22" s="1"/>
  <c r="H3" i="22" s="1"/>
  <c r="B14" i="21" a="1"/>
  <c r="C14" i="21" s="1"/>
  <c r="B12" i="21" a="1"/>
  <c r="H12" i="21" s="1"/>
  <c r="B10" i="21" a="1"/>
  <c r="G10" i="21" s="1"/>
  <c r="B8" i="21" a="1"/>
  <c r="G8" i="21" s="1"/>
  <c r="B6" i="21" a="1"/>
  <c r="H6" i="21" s="1"/>
  <c r="B4" i="21" a="1"/>
  <c r="G4" i="21" s="1"/>
  <c r="G3" i="21" s="1"/>
  <c r="B14" i="20" a="1"/>
  <c r="C14" i="20" s="1"/>
  <c r="B12" i="20" a="1"/>
  <c r="H12" i="20" s="1"/>
  <c r="B10" i="20" a="1"/>
  <c r="G10" i="20" s="1"/>
  <c r="B8" i="20" a="1"/>
  <c r="H8" i="20" s="1"/>
  <c r="B6" i="20" a="1"/>
  <c r="G6" i="20" s="1"/>
  <c r="B4" i="20" a="1"/>
  <c r="E4" i="20" s="1"/>
  <c r="E3" i="20" s="1"/>
  <c r="B14" i="19" a="1"/>
  <c r="C14" i="19" s="1"/>
  <c r="B12" i="19" a="1"/>
  <c r="H12" i="19" s="1"/>
  <c r="B10" i="19" a="1"/>
  <c r="G10" i="19" s="1"/>
  <c r="B8" i="19" a="1"/>
  <c r="H8" i="19" s="1"/>
  <c r="B6" i="19" a="1"/>
  <c r="G6" i="19" s="1"/>
  <c r="B4" i="19" a="1"/>
  <c r="H4" i="19" s="1"/>
  <c r="H3" i="19" s="1"/>
  <c r="B14" i="18" a="1"/>
  <c r="C14" i="18" s="1"/>
  <c r="B12" i="18" a="1"/>
  <c r="G12" i="18" s="1"/>
  <c r="B10" i="18" a="1"/>
  <c r="G10" i="18" s="1"/>
  <c r="B8" i="18" a="1"/>
  <c r="G8" i="18" s="1"/>
  <c r="B6" i="18" a="1"/>
  <c r="G6" i="18" s="1"/>
  <c r="B4" i="18" a="1"/>
  <c r="G4" i="18" s="1"/>
  <c r="G3" i="18" s="1"/>
  <c r="B14" i="17" a="1"/>
  <c r="B14" i="17" s="1"/>
  <c r="B12" i="17" a="1"/>
  <c r="G12" i="17" s="1"/>
  <c r="B10" i="17" a="1"/>
  <c r="H10" i="17" s="1"/>
  <c r="B8" i="17" a="1"/>
  <c r="H8" i="17" s="1"/>
  <c r="B6" i="17" a="1"/>
  <c r="G6" i="17" s="1"/>
  <c r="B4" i="17" a="1"/>
  <c r="H4" i="17" s="1"/>
  <c r="H3" i="17" s="1"/>
  <c r="B14" i="16" a="1"/>
  <c r="C14" i="16" s="1"/>
  <c r="B12" i="16" a="1"/>
  <c r="H12" i="16" s="1"/>
  <c r="B10" i="16" a="1"/>
  <c r="G10" i="16" s="1"/>
  <c r="B8" i="16" a="1"/>
  <c r="H8" i="16" s="1"/>
  <c r="B6" i="16" a="1"/>
  <c r="G6" i="16" s="1"/>
  <c r="B4" i="16" a="1"/>
  <c r="H4" i="16" s="1"/>
  <c r="H3" i="16" s="1"/>
  <c r="B14" i="15" a="1"/>
  <c r="C14" i="15" s="1"/>
  <c r="B12" i="15" a="1"/>
  <c r="H12" i="15" s="1"/>
  <c r="B10" i="15" a="1"/>
  <c r="G10" i="15" s="1"/>
  <c r="B8" i="15" a="1"/>
  <c r="H8" i="15" s="1"/>
  <c r="B6" i="15" a="1"/>
  <c r="G6" i="15" s="1"/>
  <c r="B4" i="15" a="1"/>
  <c r="H4" i="15" s="1"/>
  <c r="H3" i="15" s="1"/>
  <c r="B8" i="18" l="1"/>
  <c r="B4" i="18"/>
  <c r="B12" i="18"/>
  <c r="F4" i="18"/>
  <c r="F3" i="18" s="1"/>
  <c r="F8" i="18"/>
  <c r="F12" i="18"/>
  <c r="D6" i="18"/>
  <c r="H6" i="18"/>
  <c r="D10" i="18"/>
  <c r="H10" i="18"/>
  <c r="D4" i="18"/>
  <c r="D3" i="18" s="1"/>
  <c r="H4" i="18"/>
  <c r="H3" i="18" s="1"/>
  <c r="B6" i="18"/>
  <c r="F6" i="18"/>
  <c r="D8" i="18"/>
  <c r="H8" i="18"/>
  <c r="B10" i="18"/>
  <c r="F10" i="18"/>
  <c r="D12" i="18"/>
  <c r="H12" i="18"/>
  <c r="B14" i="18"/>
  <c r="C6" i="25"/>
  <c r="E6" i="25"/>
  <c r="G6" i="25"/>
  <c r="C12" i="25"/>
  <c r="E12" i="25"/>
  <c r="G12" i="25"/>
  <c r="B4" i="25"/>
  <c r="D4" i="25"/>
  <c r="D3" i="25" s="1"/>
  <c r="F4" i="25"/>
  <c r="F3" i="25" s="1"/>
  <c r="H4" i="25"/>
  <c r="H3" i="25" s="1"/>
  <c r="B6" i="25"/>
  <c r="D6" i="25"/>
  <c r="F6" i="25"/>
  <c r="B8" i="25"/>
  <c r="D8" i="25"/>
  <c r="F8" i="25"/>
  <c r="H8" i="25"/>
  <c r="B10" i="25"/>
  <c r="D10" i="25"/>
  <c r="F10" i="25"/>
  <c r="H10" i="25"/>
  <c r="B12" i="25"/>
  <c r="D12" i="25"/>
  <c r="F12" i="25"/>
  <c r="B14" i="25"/>
  <c r="C4" i="25"/>
  <c r="C3" i="25" s="1"/>
  <c r="E4" i="25"/>
  <c r="E3" i="25" s="1"/>
  <c r="C8" i="25"/>
  <c r="E8" i="25"/>
  <c r="C10" i="25"/>
  <c r="E10" i="25"/>
  <c r="C6" i="24"/>
  <c r="E6" i="24"/>
  <c r="G6" i="24"/>
  <c r="C12" i="24"/>
  <c r="E12" i="24"/>
  <c r="G12" i="24"/>
  <c r="B4" i="24"/>
  <c r="D4" i="24"/>
  <c r="D3" i="24" s="1"/>
  <c r="F4" i="24"/>
  <c r="F3" i="24" s="1"/>
  <c r="H4" i="24"/>
  <c r="H3" i="24" s="1"/>
  <c r="B6" i="24"/>
  <c r="D6" i="24"/>
  <c r="F6" i="24"/>
  <c r="B8" i="24"/>
  <c r="D8" i="24"/>
  <c r="F8" i="24"/>
  <c r="H8" i="24"/>
  <c r="B10" i="24"/>
  <c r="D10" i="24"/>
  <c r="F10" i="24"/>
  <c r="H10" i="24"/>
  <c r="B12" i="24"/>
  <c r="D12" i="24"/>
  <c r="F12" i="24"/>
  <c r="B14" i="24"/>
  <c r="C4" i="24"/>
  <c r="C3" i="24" s="1"/>
  <c r="E4" i="24"/>
  <c r="E3" i="24" s="1"/>
  <c r="C8" i="24"/>
  <c r="E8" i="24"/>
  <c r="C10" i="24"/>
  <c r="E10" i="24"/>
  <c r="C6" i="23"/>
  <c r="E6" i="23"/>
  <c r="G6" i="23"/>
  <c r="C12" i="23"/>
  <c r="E12" i="23"/>
  <c r="G12" i="23"/>
  <c r="B4" i="23"/>
  <c r="D4" i="23"/>
  <c r="D3" i="23" s="1"/>
  <c r="F4" i="23"/>
  <c r="F3" i="23" s="1"/>
  <c r="H4" i="23"/>
  <c r="H3" i="23" s="1"/>
  <c r="B6" i="23"/>
  <c r="D6" i="23"/>
  <c r="F6" i="23"/>
  <c r="B8" i="23"/>
  <c r="D8" i="23"/>
  <c r="F8" i="23"/>
  <c r="H8" i="23"/>
  <c r="B10" i="23"/>
  <c r="D10" i="23"/>
  <c r="F10" i="23"/>
  <c r="H10" i="23"/>
  <c r="B12" i="23"/>
  <c r="D12" i="23"/>
  <c r="F12" i="23"/>
  <c r="B14" i="23"/>
  <c r="C4" i="23"/>
  <c r="C3" i="23" s="1"/>
  <c r="E4" i="23"/>
  <c r="E3" i="23" s="1"/>
  <c r="C8" i="23"/>
  <c r="E8" i="23"/>
  <c r="C10" i="23"/>
  <c r="E10" i="23"/>
  <c r="C4" i="22"/>
  <c r="C3" i="22" s="1"/>
  <c r="E4" i="22"/>
  <c r="E3" i="22" s="1"/>
  <c r="G4" i="22"/>
  <c r="G3" i="22" s="1"/>
  <c r="C8" i="22"/>
  <c r="E8" i="22"/>
  <c r="G8" i="22"/>
  <c r="C12" i="22"/>
  <c r="E12" i="22"/>
  <c r="G12" i="22"/>
  <c r="B4" i="22"/>
  <c r="D4" i="22"/>
  <c r="D3" i="22" s="1"/>
  <c r="F4" i="22"/>
  <c r="F3" i="22" s="1"/>
  <c r="B6" i="22"/>
  <c r="D6" i="22"/>
  <c r="F6" i="22"/>
  <c r="H6" i="22"/>
  <c r="B8" i="22"/>
  <c r="D8" i="22"/>
  <c r="F8" i="22"/>
  <c r="B10" i="22"/>
  <c r="D10" i="22"/>
  <c r="F10" i="22"/>
  <c r="H10" i="22"/>
  <c r="B12" i="22"/>
  <c r="D12" i="22"/>
  <c r="F12" i="22"/>
  <c r="B14" i="22"/>
  <c r="C6" i="22"/>
  <c r="E6" i="22"/>
  <c r="C10" i="22"/>
  <c r="E10" i="22"/>
  <c r="C6" i="21"/>
  <c r="E6" i="21"/>
  <c r="G6" i="21"/>
  <c r="C12" i="21"/>
  <c r="E12" i="21"/>
  <c r="G12" i="21"/>
  <c r="B4" i="21"/>
  <c r="D4" i="21"/>
  <c r="D3" i="21" s="1"/>
  <c r="F4" i="21"/>
  <c r="F3" i="21" s="1"/>
  <c r="H4" i="21"/>
  <c r="H3" i="21" s="1"/>
  <c r="B6" i="21"/>
  <c r="D6" i="21"/>
  <c r="F6" i="21"/>
  <c r="B8" i="21"/>
  <c r="D8" i="21"/>
  <c r="F8" i="21"/>
  <c r="H8" i="21"/>
  <c r="B10" i="21"/>
  <c r="D10" i="21"/>
  <c r="F10" i="21"/>
  <c r="H10" i="21"/>
  <c r="B12" i="21"/>
  <c r="D12" i="21"/>
  <c r="F12" i="21"/>
  <c r="B14" i="21"/>
  <c r="C4" i="21"/>
  <c r="C3" i="21" s="1"/>
  <c r="E4" i="21"/>
  <c r="E3" i="21" s="1"/>
  <c r="C8" i="21"/>
  <c r="E8" i="21"/>
  <c r="C10" i="21"/>
  <c r="E10" i="21"/>
  <c r="C4" i="20"/>
  <c r="C3" i="20" s="1"/>
  <c r="G4" i="20"/>
  <c r="G3" i="20" s="1"/>
  <c r="C8" i="20"/>
  <c r="E8" i="20"/>
  <c r="G8" i="20"/>
  <c r="C12" i="20"/>
  <c r="E12" i="20"/>
  <c r="G12" i="20"/>
  <c r="B4" i="20"/>
  <c r="D4" i="20"/>
  <c r="D3" i="20" s="1"/>
  <c r="F4" i="20"/>
  <c r="F3" i="20" s="1"/>
  <c r="H4" i="20"/>
  <c r="H3" i="20" s="1"/>
  <c r="B6" i="20"/>
  <c r="D6" i="20"/>
  <c r="F6" i="20"/>
  <c r="H6" i="20"/>
  <c r="B8" i="20"/>
  <c r="D8" i="20"/>
  <c r="F8" i="20"/>
  <c r="B10" i="20"/>
  <c r="D10" i="20"/>
  <c r="F10" i="20"/>
  <c r="H10" i="20"/>
  <c r="B12" i="20"/>
  <c r="D12" i="20"/>
  <c r="F12" i="20"/>
  <c r="B14" i="20"/>
  <c r="C6" i="20"/>
  <c r="E6" i="20"/>
  <c r="C10" i="20"/>
  <c r="E10" i="20"/>
  <c r="C4" i="19"/>
  <c r="C3" i="19" s="1"/>
  <c r="E4" i="19"/>
  <c r="E3" i="19" s="1"/>
  <c r="G4" i="19"/>
  <c r="G3" i="19" s="1"/>
  <c r="C8" i="19"/>
  <c r="E8" i="19"/>
  <c r="G8" i="19"/>
  <c r="C12" i="19"/>
  <c r="E12" i="19"/>
  <c r="G12" i="19"/>
  <c r="B4" i="19"/>
  <c r="D4" i="19"/>
  <c r="D3" i="19" s="1"/>
  <c r="F4" i="19"/>
  <c r="F3" i="19" s="1"/>
  <c r="B6" i="19"/>
  <c r="D6" i="19"/>
  <c r="F6" i="19"/>
  <c r="H6" i="19"/>
  <c r="B8" i="19"/>
  <c r="D8" i="19"/>
  <c r="F8" i="19"/>
  <c r="B10" i="19"/>
  <c r="D10" i="19"/>
  <c r="F10" i="19"/>
  <c r="H10" i="19"/>
  <c r="B12" i="19"/>
  <c r="D12" i="19"/>
  <c r="F12" i="19"/>
  <c r="B14" i="19"/>
  <c r="C6" i="19"/>
  <c r="E6" i="19"/>
  <c r="C10" i="19"/>
  <c r="E10" i="19"/>
  <c r="C4" i="18"/>
  <c r="C3" i="18" s="1"/>
  <c r="E4" i="18"/>
  <c r="E3" i="18" s="1"/>
  <c r="C6" i="18"/>
  <c r="E6" i="18"/>
  <c r="C8" i="18"/>
  <c r="E8" i="18"/>
  <c r="C10" i="18"/>
  <c r="E10" i="18"/>
  <c r="C12" i="18"/>
  <c r="E12" i="18"/>
  <c r="C4" i="17"/>
  <c r="C3" i="17" s="1"/>
  <c r="E4" i="17"/>
  <c r="E3" i="17" s="1"/>
  <c r="G4" i="17"/>
  <c r="G3" i="17" s="1"/>
  <c r="C8" i="17"/>
  <c r="E8" i="17"/>
  <c r="G8" i="17"/>
  <c r="C10" i="17"/>
  <c r="E10" i="17"/>
  <c r="G10" i="17"/>
  <c r="C14" i="17"/>
  <c r="B4" i="17"/>
  <c r="D4" i="17"/>
  <c r="D3" i="17" s="1"/>
  <c r="F4" i="17"/>
  <c r="F3" i="17" s="1"/>
  <c r="B6" i="17"/>
  <c r="D6" i="17"/>
  <c r="F6" i="17"/>
  <c r="H6" i="17"/>
  <c r="B8" i="17"/>
  <c r="D8" i="17"/>
  <c r="F8" i="17"/>
  <c r="B10" i="17"/>
  <c r="D10" i="17"/>
  <c r="F10" i="17"/>
  <c r="B12" i="17"/>
  <c r="D12" i="17"/>
  <c r="F12" i="17"/>
  <c r="H12" i="17"/>
  <c r="C6" i="17"/>
  <c r="E6" i="17"/>
  <c r="C12" i="17"/>
  <c r="E12" i="17"/>
  <c r="C4" i="16"/>
  <c r="C3" i="16" s="1"/>
  <c r="E4" i="16"/>
  <c r="E3" i="16" s="1"/>
  <c r="G4" i="16"/>
  <c r="G3" i="16" s="1"/>
  <c r="C8" i="16"/>
  <c r="E8" i="16"/>
  <c r="G8" i="16"/>
  <c r="C12" i="16"/>
  <c r="E12" i="16"/>
  <c r="G12" i="16"/>
  <c r="B4" i="16"/>
  <c r="D4" i="16"/>
  <c r="D3" i="16" s="1"/>
  <c r="F4" i="16"/>
  <c r="F3" i="16" s="1"/>
  <c r="B6" i="16"/>
  <c r="D6" i="16"/>
  <c r="F6" i="16"/>
  <c r="H6" i="16"/>
  <c r="B8" i="16"/>
  <c r="D8" i="16"/>
  <c r="F8" i="16"/>
  <c r="B10" i="16"/>
  <c r="D10" i="16"/>
  <c r="F10" i="16"/>
  <c r="H10" i="16"/>
  <c r="B12" i="16"/>
  <c r="D12" i="16"/>
  <c r="F12" i="16"/>
  <c r="B14" i="16"/>
  <c r="C6" i="16"/>
  <c r="E6" i="16"/>
  <c r="C10" i="16"/>
  <c r="E10" i="16"/>
  <c r="C4" i="15"/>
  <c r="C3" i="15" s="1"/>
  <c r="E4" i="15"/>
  <c r="E3" i="15" s="1"/>
  <c r="G4" i="15"/>
  <c r="G3" i="15" s="1"/>
  <c r="C8" i="15"/>
  <c r="E8" i="15"/>
  <c r="G8" i="15"/>
  <c r="C12" i="15"/>
  <c r="E12" i="15"/>
  <c r="G12" i="15"/>
  <c r="B4" i="15"/>
  <c r="D4" i="15"/>
  <c r="D3" i="15" s="1"/>
  <c r="F4" i="15"/>
  <c r="F3" i="15" s="1"/>
  <c r="B6" i="15"/>
  <c r="D6" i="15"/>
  <c r="F6" i="15"/>
  <c r="H6" i="15"/>
  <c r="B8" i="15"/>
  <c r="D8" i="15"/>
  <c r="F8" i="15"/>
  <c r="B10" i="15"/>
  <c r="D10" i="15"/>
  <c r="F10" i="15"/>
  <c r="H10" i="15"/>
  <c r="B12" i="15"/>
  <c r="D12" i="15"/>
  <c r="F12" i="15"/>
  <c r="B14" i="15"/>
  <c r="C6" i="15"/>
  <c r="E6" i="15"/>
  <c r="C10" i="15"/>
  <c r="E10" i="15"/>
  <c r="B3" i="14"/>
  <c r="B14" i="14" l="1" a="1"/>
  <c r="C14" i="14" s="1"/>
  <c r="B12" i="14" a="1"/>
  <c r="C12" i="14" s="1"/>
  <c r="B10" i="14" a="1"/>
  <c r="B10" i="14" s="1"/>
  <c r="B8" i="14" a="1"/>
  <c r="B8" i="14" s="1"/>
  <c r="B6" i="14" a="1"/>
  <c r="B6" i="14" s="1"/>
  <c r="B4" i="14" a="1"/>
  <c r="B4" i="14" s="1"/>
  <c r="E6" i="14" l="1"/>
  <c r="G6" i="14"/>
  <c r="C6" i="14"/>
  <c r="G10" i="14"/>
  <c r="E10" i="14"/>
  <c r="C10" i="14"/>
  <c r="H6" i="14"/>
  <c r="F6" i="14"/>
  <c r="D6" i="14"/>
  <c r="G8" i="14"/>
  <c r="C8" i="14"/>
  <c r="H10" i="14"/>
  <c r="F10" i="14"/>
  <c r="D10" i="14"/>
  <c r="E8" i="14"/>
  <c r="B14" i="14"/>
  <c r="H12" i="14"/>
  <c r="F12" i="14"/>
  <c r="D12" i="14"/>
  <c r="B12" i="14"/>
  <c r="G12" i="14"/>
  <c r="E12" i="14"/>
  <c r="H8" i="14"/>
  <c r="F8" i="14"/>
  <c r="D8" i="14"/>
  <c r="G4" i="14"/>
  <c r="G3" i="14" s="1"/>
  <c r="E4" i="14"/>
  <c r="E3" i="14" s="1"/>
  <c r="C4" i="14"/>
  <c r="C3" i="14" s="1"/>
  <c r="H4" i="14"/>
  <c r="H3" i="14" s="1"/>
  <c r="F4" i="14"/>
  <c r="F3" i="14" s="1"/>
  <c r="D4" i="14"/>
  <c r="D3" i="14" s="1"/>
</calcChain>
</file>

<file path=xl/sharedStrings.xml><?xml version="1.0" encoding="utf-8"?>
<sst xmlns="http://schemas.openxmlformats.org/spreadsheetml/2006/main" count="192" uniqueCount="84">
  <si>
    <t>Sunday</t>
  </si>
  <si>
    <t>Notes</t>
  </si>
  <si>
    <t xml:space="preserve"> </t>
  </si>
  <si>
    <t>Calendar Settings</t>
  </si>
  <si>
    <t>Year</t>
  </si>
  <si>
    <t>Week Start</t>
  </si>
  <si>
    <t>RMG Athlete Growth Plan</t>
  </si>
  <si>
    <t>Name:</t>
  </si>
  <si>
    <t>Current Date:</t>
  </si>
  <si>
    <t>Review Date:</t>
  </si>
  <si>
    <t>Foundations of Success</t>
  </si>
  <si>
    <t>My Why</t>
  </si>
  <si>
    <t>What is your purpose and the significant motivator to excel?</t>
  </si>
  <si>
    <t>My Values</t>
  </si>
  <si>
    <t>What are your top 3 personal values and how do they guide your everyday behaviours?</t>
  </si>
  <si>
    <t>Super Strength</t>
  </si>
  <si>
    <t>What is your unique point of difference or x-factor?</t>
  </si>
  <si>
    <t>Defining Long Term Success</t>
  </si>
  <si>
    <t>Big Goals this Year</t>
  </si>
  <si>
    <t>Look at all areas of your life. Pick a timeframe (e.g. 2-5 years) and write down what success would look like?</t>
  </si>
  <si>
    <t>List the big personal, sport, community or life goals that you have in the next 12 months.</t>
  </si>
  <si>
    <t>Circle of Support</t>
  </si>
  <si>
    <t>A strong support network is critical to your success. Record who is in your network and think about whether there are any additional people that you need to add. Also note any additional support you need in each area arising from your action plan.</t>
  </si>
  <si>
    <t>Key people (e.g., whānau/family support, mentors):</t>
  </si>
  <si>
    <t>Technical/tactical development support person/people:</t>
  </si>
  <si>
    <t>Physical development support person/people:</t>
  </si>
  <si>
    <t>Mental skills support person/people:</t>
  </si>
  <si>
    <t>Medical support person/people:</t>
  </si>
  <si>
    <t>Holistic person/people:</t>
  </si>
  <si>
    <t>Activity</t>
  </si>
  <si>
    <t>Time</t>
  </si>
  <si>
    <t>Monday</t>
  </si>
  <si>
    <t>Tuesday</t>
  </si>
  <si>
    <t>Wednesday</t>
  </si>
  <si>
    <t>Thursday</t>
  </si>
  <si>
    <t>Friday</t>
  </si>
  <si>
    <t>Saturday</t>
  </si>
  <si>
    <t>Action Plan</t>
  </si>
  <si>
    <t>Outcome</t>
  </si>
  <si>
    <t>Action</t>
  </si>
  <si>
    <t>Measure</t>
  </si>
  <si>
    <t>Competency:</t>
  </si>
  <si>
    <t>Date:</t>
  </si>
  <si>
    <t xml:space="preserve">Competition: </t>
  </si>
  <si>
    <t>Goals</t>
  </si>
  <si>
    <t>Review</t>
  </si>
  <si>
    <t>Actions Going Forward</t>
  </si>
  <si>
    <t xml:space="preserve">Date: </t>
  </si>
  <si>
    <t>Competition Goals and Review</t>
  </si>
  <si>
    <t>Communication and Monitoring Plan</t>
  </si>
  <si>
    <t>Key competition Events</t>
  </si>
  <si>
    <t>Month</t>
  </si>
  <si>
    <t>Actions/Progress</t>
  </si>
  <si>
    <t>Completed?</t>
  </si>
  <si>
    <t>Design a communication &amp; monitoring plan (for at least the next 6 months) to share and inform your CoS so that they are able to provide support and input to your plan/goals.</t>
  </si>
  <si>
    <t>January</t>
  </si>
  <si>
    <t>February</t>
  </si>
  <si>
    <t>March</t>
  </si>
  <si>
    <t>April</t>
  </si>
  <si>
    <t>May</t>
  </si>
  <si>
    <t>June</t>
  </si>
  <si>
    <t>July</t>
  </si>
  <si>
    <t>August</t>
  </si>
  <si>
    <t>September</t>
  </si>
  <si>
    <t>October</t>
  </si>
  <si>
    <t>November</t>
  </si>
  <si>
    <t>December</t>
  </si>
  <si>
    <t>Please enter key dates on your competition calendar</t>
  </si>
  <si>
    <t>What?</t>
  </si>
  <si>
    <t>When?</t>
  </si>
  <si>
    <t>How?</t>
  </si>
  <si>
    <t>Who?</t>
  </si>
  <si>
    <t>Can we confirm days, times?</t>
  </si>
  <si>
    <t>Will it be formal or informal? What is the comms channel (in person, video/phone call, whatsapp, email, other)</t>
  </si>
  <si>
    <t>Who will be involved</t>
  </si>
  <si>
    <t>What needs to happen? Who is going to lead?</t>
  </si>
  <si>
    <t>DOB:</t>
  </si>
  <si>
    <t>Do you have someone that helps you with mental skills, game preparation, mental game analysis, confidence etc.</t>
  </si>
  <si>
    <t>Do you have a mentor or someone that helps you plan and succeed in life?</t>
  </si>
  <si>
    <t>Do you have a regular doctor?</t>
  </si>
  <si>
    <t>Who is your coach(es)?</t>
  </si>
  <si>
    <t>Are you currently following a S&amp;C Routine? Who has provided that programme? Do you have a trainer who helps you follow the exercises safely?</t>
  </si>
  <si>
    <t>My Typical Training and Life Weekly Plan</t>
  </si>
  <si>
    <t>Please fill in your training, sport, work and other commitments in a typical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</si>
</sst>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numFmts>
  <fonts count="34" x14ac:knownFonts="1">
    <font>
      <sz val="11"/>
      <color theme="1" tint="0.24994659260841701"/>
      <name val="Lucida Bright"/>
      <family val="2"/>
      <scheme val="minor"/>
    </font>
    <font>
      <sz val="8"/>
      <name val="Arial"/>
      <family val="2"/>
    </font>
    <font>
      <b/>
      <sz val="11"/>
      <color theme="0"/>
      <name val="Lucida Bright"/>
      <family val="2"/>
      <scheme val="minor"/>
    </font>
    <font>
      <b/>
      <sz val="14"/>
      <color theme="0"/>
      <name val="Lucida Bright"/>
      <family val="2"/>
      <scheme val="minor"/>
    </font>
    <font>
      <sz val="35"/>
      <color theme="4"/>
      <name val="Lucida Bright"/>
      <family val="2"/>
      <scheme val="minor"/>
    </font>
    <font>
      <sz val="12"/>
      <color theme="4" tint="-0.24994659260841701"/>
      <name val="Cambria"/>
      <family val="1"/>
      <scheme val="major"/>
    </font>
    <font>
      <sz val="11"/>
      <color theme="1" tint="0.34998626667073579"/>
      <name val="Lucida Bright"/>
      <family val="2"/>
      <scheme val="minor"/>
    </font>
    <font>
      <sz val="11"/>
      <color theme="4" tint="-0.24994659260841701"/>
      <name val="Lucida Bright"/>
      <family val="2"/>
      <scheme val="minor"/>
    </font>
    <font>
      <sz val="11"/>
      <color indexed="63"/>
      <name val="Lucida Bright"/>
      <family val="2"/>
      <scheme val="minor"/>
    </font>
    <font>
      <sz val="11"/>
      <name val="Lucida Bright"/>
      <family val="2"/>
      <scheme val="minor"/>
    </font>
    <font>
      <b/>
      <sz val="11"/>
      <color theme="1" tint="0.34998626667073579"/>
      <name val="Lucida Bright"/>
      <family val="2"/>
      <scheme val="minor"/>
    </font>
    <font>
      <sz val="11"/>
      <color theme="1" tint="0.24994659260841701"/>
      <name val="Lucida Bright"/>
      <family val="2"/>
      <scheme val="minor"/>
    </font>
    <font>
      <sz val="11"/>
      <color theme="1" tint="0.24994659260841701"/>
      <name val="Aptos Display"/>
      <family val="2"/>
    </font>
    <font>
      <sz val="18"/>
      <color theme="1" tint="0.24994659260841701"/>
      <name val="Aptos Display"/>
      <family val="2"/>
    </font>
    <font>
      <sz val="18"/>
      <color theme="0"/>
      <name val="Aptos Display"/>
      <family val="2"/>
    </font>
    <font>
      <sz val="9"/>
      <color theme="1" tint="0.24994659260841701"/>
      <name val="Aptos Display"/>
      <family val="2"/>
    </font>
    <font>
      <sz val="8"/>
      <name val="Lucida Bright"/>
      <family val="2"/>
      <scheme val="minor"/>
    </font>
    <font>
      <sz val="11"/>
      <color theme="1" tint="0.14999847407452621"/>
      <name val="Aptos Display"/>
      <family val="2"/>
    </font>
    <font>
      <sz val="35"/>
      <color theme="8" tint="-0.499984740745262"/>
      <name val="Aptos Display"/>
      <family val="2"/>
    </font>
    <font>
      <sz val="35"/>
      <color theme="1" tint="0.14999847407452621"/>
      <name val="Aptos Display"/>
      <family val="2"/>
    </font>
    <font>
      <sz val="12"/>
      <color theme="8" tint="-0.499984740745262"/>
      <name val="Aptos Display"/>
      <family val="2"/>
    </font>
    <font>
      <sz val="10"/>
      <color theme="1" tint="0.14999847407452621"/>
      <name val="Aptos Display"/>
      <family val="2"/>
    </font>
    <font>
      <sz val="12"/>
      <color theme="8" tint="-0.249977111117893"/>
      <name val="Aptos Display"/>
      <family val="2"/>
    </font>
    <font>
      <sz val="12"/>
      <color theme="1" tint="0.14999847407452621"/>
      <name val="Aptos Display"/>
      <family val="2"/>
    </font>
    <font>
      <sz val="9"/>
      <color theme="1" tint="0.14999847407452621"/>
      <name val="Aptos Display"/>
      <family val="2"/>
    </font>
    <font>
      <sz val="35"/>
      <color theme="9" tint="-0.499984740745262"/>
      <name val="Aptos Display"/>
      <family val="2"/>
    </font>
    <font>
      <sz val="12"/>
      <color theme="9" tint="-0.499984740745262"/>
      <name val="Aptos Display"/>
      <family val="2"/>
    </font>
    <font>
      <sz val="35"/>
      <color theme="7" tint="-0.499984740745262"/>
      <name val="Aptos Display"/>
      <family val="2"/>
    </font>
    <font>
      <sz val="12"/>
      <color theme="7" tint="-0.499984740745262"/>
      <name val="Aptos Display"/>
      <family val="2"/>
    </font>
    <font>
      <sz val="35"/>
      <color theme="5" tint="-0.499984740745262"/>
      <name val="Aptos Display"/>
      <family val="2"/>
    </font>
    <font>
      <sz val="12"/>
      <color theme="5" tint="-0.499984740745262"/>
      <name val="Aptos Display"/>
      <family val="2"/>
    </font>
    <font>
      <b/>
      <sz val="11"/>
      <color theme="1" tint="0.24994659260841701"/>
      <name val="Aptos Display"/>
      <family val="2"/>
    </font>
    <font>
      <sz val="8"/>
      <color theme="1" tint="0.24994659260841701"/>
      <name val="Aptos Display"/>
      <family val="2"/>
    </font>
    <font>
      <sz val="11"/>
      <name val="Aptos Display"/>
      <family val="2"/>
    </font>
  </fonts>
  <fills count="15">
    <fill>
      <patternFill patternType="none"/>
    </fill>
    <fill>
      <patternFill patternType="gray125"/>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000066"/>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s>
  <borders count="24">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right/>
      <top/>
      <bottom style="medium">
        <color theme="8" tint="-0.24994659260841701"/>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top/>
      <bottom style="medium">
        <color theme="9" tint="-0.24994659260841701"/>
      </bottom>
      <diagonal/>
    </border>
    <border>
      <left/>
      <right/>
      <top/>
      <bottom style="medium">
        <color theme="7" tint="-0.24994659260841701"/>
      </bottom>
      <diagonal/>
    </border>
    <border>
      <left/>
      <right/>
      <top/>
      <bottom style="medium">
        <color theme="5" tint="-0.2499465926084170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7">
    <xf numFmtId="0" fontId="0" fillId="0" borderId="0">
      <alignment vertical="top"/>
    </xf>
    <xf numFmtId="0" fontId="8" fillId="2" borderId="0" applyNumberFormat="0" applyBorder="0" applyAlignment="0" applyProtection="0"/>
    <xf numFmtId="0" fontId="7" fillId="0" borderId="3" applyNumberFormat="0" applyFill="0" applyProtection="0">
      <alignment horizontal="left" vertical="center" indent="1"/>
    </xf>
    <xf numFmtId="0" fontId="2" fillId="3" borderId="1" applyNumberFormat="0" applyAlignment="0" applyProtection="0"/>
    <xf numFmtId="0" fontId="3" fillId="4" borderId="2" applyNumberFormat="0" applyProtection="0">
      <alignment vertical="center"/>
    </xf>
    <xf numFmtId="0" fontId="4" fillId="0" borderId="0" applyFill="0" applyBorder="0" applyProtection="0">
      <alignment vertical="center"/>
    </xf>
    <xf numFmtId="167"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10" fillId="5" borderId="0" applyBorder="0" applyProtection="0">
      <alignment horizontal="left" vertical="top" wrapText="1" indent="1"/>
    </xf>
    <xf numFmtId="168" fontId="6" fillId="0" borderId="0">
      <alignment horizontal="left" indent="1"/>
    </xf>
    <xf numFmtId="0" fontId="9" fillId="5" borderId="0" applyNumberFormat="0" applyFont="0" applyBorder="0" applyAlignment="0">
      <alignment horizontal="left" vertical="center" indent="1"/>
    </xf>
    <xf numFmtId="0" fontId="5" fillId="0" borderId="0">
      <alignment horizontal="left" indent="1"/>
    </xf>
    <xf numFmtId="0" fontId="7" fillId="0" borderId="0" applyFill="0" applyProtection="0"/>
    <xf numFmtId="0" fontId="11" fillId="0" borderId="0" applyFill="0" applyProtection="0"/>
  </cellStyleXfs>
  <cellXfs count="113">
    <xf numFmtId="0" fontId="0" fillId="0" borderId="0" xfId="0">
      <alignment vertical="top"/>
    </xf>
    <xf numFmtId="0" fontId="12" fillId="0" borderId="0" xfId="0" applyFont="1">
      <alignment vertical="top"/>
    </xf>
    <xf numFmtId="0" fontId="13" fillId="0" borderId="0" xfId="0" applyFont="1">
      <alignment vertical="top"/>
    </xf>
    <xf numFmtId="0" fontId="12" fillId="0" borderId="0" xfId="0" applyFont="1" applyAlignment="1">
      <alignment horizontal="left"/>
    </xf>
    <xf numFmtId="0" fontId="12" fillId="0" borderId="12" xfId="0" applyFont="1" applyBorder="1" applyAlignment="1">
      <alignment horizontal="left"/>
    </xf>
    <xf numFmtId="0" fontId="13" fillId="0" borderId="12" xfId="0" applyFont="1" applyBorder="1">
      <alignment vertical="top"/>
    </xf>
    <xf numFmtId="0" fontId="13" fillId="0" borderId="0" xfId="0" applyFont="1" applyAlignment="1">
      <alignment horizontal="center" vertical="top"/>
    </xf>
    <xf numFmtId="0" fontId="12" fillId="11" borderId="0" xfId="0" applyFont="1" applyFill="1" applyAlignment="1">
      <alignment horizontal="left"/>
    </xf>
    <xf numFmtId="0" fontId="15" fillId="0" borderId="0" xfId="0" applyFont="1" applyAlignment="1">
      <alignment horizontal="left" vertical="top"/>
    </xf>
    <xf numFmtId="0" fontId="12" fillId="12" borderId="0" xfId="0" applyFont="1" applyFill="1" applyAlignment="1">
      <alignment horizontal="left"/>
    </xf>
    <xf numFmtId="0" fontId="12" fillId="11" borderId="0" xfId="0" applyFont="1" applyFill="1" applyAlignment="1"/>
    <xf numFmtId="0" fontId="13" fillId="0" borderId="0" xfId="0" applyFont="1" applyAlignment="1"/>
    <xf numFmtId="0" fontId="15" fillId="11" borderId="0" xfId="0" applyFont="1" applyFill="1" applyAlignment="1">
      <alignment horizontal="left"/>
    </xf>
    <xf numFmtId="0" fontId="15" fillId="12" borderId="0" xfId="0" applyFont="1" applyFill="1" applyAlignment="1">
      <alignment horizontal="left"/>
    </xf>
    <xf numFmtId="0" fontId="0" fillId="11" borderId="0" xfId="0" applyFill="1">
      <alignment vertical="top"/>
    </xf>
    <xf numFmtId="0" fontId="12" fillId="11" borderId="0" xfId="0" applyFont="1" applyFill="1">
      <alignment vertical="top"/>
    </xf>
    <xf numFmtId="0" fontId="12" fillId="0" borderId="0" xfId="0" applyFont="1" applyAlignment="1">
      <alignment horizontal="center" vertical="top"/>
    </xf>
    <xf numFmtId="0" fontId="12" fillId="0" borderId="17" xfId="0" applyFont="1" applyBorder="1">
      <alignment vertical="top"/>
    </xf>
    <xf numFmtId="0" fontId="0" fillId="0" borderId="18" xfId="0" applyBorder="1">
      <alignment vertical="top"/>
    </xf>
    <xf numFmtId="0" fontId="12" fillId="0" borderId="20" xfId="0" applyFont="1" applyBorder="1">
      <alignment vertical="top"/>
    </xf>
    <xf numFmtId="0" fontId="0" fillId="0" borderId="12" xfId="0" applyBorder="1">
      <alignment vertical="top"/>
    </xf>
    <xf numFmtId="0" fontId="0" fillId="0" borderId="20" xfId="0" applyBorder="1">
      <alignment vertical="top"/>
    </xf>
    <xf numFmtId="0" fontId="15" fillId="13" borderId="0" xfId="0" applyFont="1" applyFill="1" applyAlignment="1"/>
    <xf numFmtId="0" fontId="15" fillId="12" borderId="0" xfId="0" applyFont="1" applyFill="1" applyAlignment="1"/>
    <xf numFmtId="0" fontId="12" fillId="0" borderId="13" xfId="0" applyFont="1" applyBorder="1">
      <alignment vertical="top"/>
    </xf>
    <xf numFmtId="0" fontId="14" fillId="12" borderId="0" xfId="0" applyFont="1" applyFill="1" applyAlignment="1">
      <alignment horizontal="center" vertical="top"/>
    </xf>
    <xf numFmtId="0" fontId="12" fillId="0" borderId="12" xfId="0" applyFont="1" applyBorder="1">
      <alignment vertical="top"/>
    </xf>
    <xf numFmtId="0" fontId="17" fillId="0" borderId="0" xfId="0" applyFont="1">
      <alignment vertical="top"/>
    </xf>
    <xf numFmtId="0" fontId="17" fillId="0" borderId="0" xfId="2" applyFont="1" applyFill="1" applyBorder="1" applyAlignment="1">
      <alignment vertical="center"/>
    </xf>
    <xf numFmtId="0" fontId="19" fillId="0" borderId="0" xfId="5" applyFont="1" applyFill="1" applyAlignment="1">
      <alignment horizontal="left" vertical="center"/>
    </xf>
    <xf numFmtId="0" fontId="20" fillId="0" borderId="4" xfId="2" applyFont="1" applyFill="1" applyBorder="1" applyAlignment="1">
      <alignment horizontal="left" vertical="top" indent="1"/>
    </xf>
    <xf numFmtId="0" fontId="21" fillId="0" borderId="0" xfId="0" applyFont="1">
      <alignment vertical="top"/>
    </xf>
    <xf numFmtId="0" fontId="23" fillId="0" borderId="0" xfId="0" applyFont="1" applyAlignment="1">
      <alignment horizontal="left" vertical="center" indent="1"/>
    </xf>
    <xf numFmtId="168" fontId="23" fillId="0" borderId="0" xfId="12" applyFont="1" applyAlignment="1">
      <alignment horizontal="left" vertical="center" indent="1"/>
    </xf>
    <xf numFmtId="0" fontId="21" fillId="0" borderId="5" xfId="16" applyFont="1" applyFill="1" applyBorder="1" applyAlignment="1">
      <alignment horizontal="center" vertical="center"/>
    </xf>
    <xf numFmtId="0" fontId="21" fillId="0" borderId="6" xfId="16" applyFont="1" applyFill="1" applyBorder="1" applyAlignment="1">
      <alignment horizontal="center" vertical="center"/>
    </xf>
    <xf numFmtId="0" fontId="24" fillId="0" borderId="0" xfId="0" applyFont="1" applyAlignment="1">
      <alignment horizontal="left" vertical="top" wrapText="1" indent="1"/>
    </xf>
    <xf numFmtId="0" fontId="21" fillId="6" borderId="7" xfId="14" applyFont="1" applyFill="1" applyBorder="1" applyAlignment="1">
      <alignment horizontal="center" vertical="center"/>
    </xf>
    <xf numFmtId="0" fontId="21" fillId="6" borderId="8" xfId="14" applyFont="1" applyFill="1" applyBorder="1" applyAlignment="1">
      <alignment horizontal="center" vertical="center"/>
    </xf>
    <xf numFmtId="168" fontId="23" fillId="6" borderId="0" xfId="13" applyNumberFormat="1" applyFont="1" applyFill="1" applyBorder="1" applyAlignment="1">
      <alignment horizontal="left" vertical="center" wrapText="1" indent="1"/>
    </xf>
    <xf numFmtId="0" fontId="24" fillId="6" borderId="0" xfId="13" applyFont="1" applyFill="1" applyBorder="1" applyAlignment="1">
      <alignment horizontal="left" vertical="top" wrapText="1" indent="1"/>
    </xf>
    <xf numFmtId="0" fontId="26" fillId="0" borderId="9" xfId="2" applyFont="1" applyFill="1" applyBorder="1" applyAlignment="1">
      <alignment horizontal="left" vertical="top" indent="1"/>
    </xf>
    <xf numFmtId="168" fontId="23" fillId="7" borderId="0" xfId="13" applyNumberFormat="1" applyFont="1" applyFill="1" applyBorder="1" applyAlignment="1">
      <alignment horizontal="left" vertical="center" wrapText="1" indent="1"/>
    </xf>
    <xf numFmtId="0" fontId="24" fillId="7" borderId="0" xfId="13" applyFont="1" applyFill="1" applyBorder="1" applyAlignment="1">
      <alignment horizontal="left" vertical="top" wrapText="1" indent="1"/>
    </xf>
    <xf numFmtId="0" fontId="28" fillId="0" borderId="10" xfId="2" applyFont="1" applyFill="1" applyBorder="1" applyAlignment="1">
      <alignment horizontal="left" vertical="top" indent="1"/>
    </xf>
    <xf numFmtId="168" fontId="23" fillId="9" borderId="0" xfId="13" applyNumberFormat="1" applyFont="1" applyFill="1" applyBorder="1" applyAlignment="1">
      <alignment horizontal="left" vertical="center" wrapText="1" indent="1"/>
    </xf>
    <xf numFmtId="0" fontId="24" fillId="9" borderId="0" xfId="13" applyFont="1" applyFill="1" applyBorder="1" applyAlignment="1">
      <alignment horizontal="left" vertical="top" wrapText="1" indent="1"/>
    </xf>
    <xf numFmtId="0" fontId="30" fillId="0" borderId="11" xfId="2" applyFont="1" applyFill="1" applyBorder="1" applyAlignment="1">
      <alignment horizontal="left" vertical="top" indent="1"/>
    </xf>
    <xf numFmtId="168" fontId="23" fillId="8" borderId="0" xfId="13" applyNumberFormat="1" applyFont="1" applyFill="1" applyBorder="1" applyAlignment="1">
      <alignment horizontal="left" vertical="center" wrapText="1" indent="1"/>
    </xf>
    <xf numFmtId="0" fontId="24" fillId="8" borderId="0" xfId="13" applyFont="1" applyFill="1" applyBorder="1" applyAlignment="1">
      <alignment horizontal="left" vertical="top" wrapText="1" indent="1"/>
    </xf>
    <xf numFmtId="0" fontId="12" fillId="0" borderId="22" xfId="0" applyFont="1" applyBorder="1">
      <alignment vertical="top"/>
    </xf>
    <xf numFmtId="0" fontId="31" fillId="14" borderId="12" xfId="0" applyFont="1" applyFill="1" applyBorder="1">
      <alignment vertical="top"/>
    </xf>
    <xf numFmtId="0" fontId="12" fillId="11" borderId="13" xfId="0" applyFont="1" applyFill="1" applyBorder="1">
      <alignment vertical="top"/>
    </xf>
    <xf numFmtId="0" fontId="0" fillId="0" borderId="13" xfId="0" applyBorder="1">
      <alignment vertical="top"/>
    </xf>
    <xf numFmtId="0" fontId="32" fillId="12" borderId="13" xfId="0" applyFont="1" applyFill="1" applyBorder="1" applyAlignment="1">
      <alignment vertical="top" wrapText="1"/>
    </xf>
    <xf numFmtId="0" fontId="12" fillId="12" borderId="13" xfId="0" applyFont="1" applyFill="1" applyBorder="1">
      <alignment vertical="top"/>
    </xf>
    <xf numFmtId="0" fontId="14" fillId="12" borderId="0" xfId="0" applyFont="1" applyFill="1">
      <alignment vertical="top"/>
    </xf>
    <xf numFmtId="0" fontId="12" fillId="0" borderId="15" xfId="0" applyFont="1" applyBorder="1" applyAlignment="1">
      <alignment horizontal="left"/>
    </xf>
    <xf numFmtId="0" fontId="12" fillId="11" borderId="0" xfId="0" applyFont="1" applyFill="1" applyAlignment="1">
      <alignment horizontal="left"/>
    </xf>
    <xf numFmtId="0" fontId="14" fillId="10" borderId="0" xfId="0" applyFont="1" applyFill="1" applyAlignment="1">
      <alignment horizontal="center" vertical="top"/>
    </xf>
    <xf numFmtId="0" fontId="15" fillId="0" borderId="0" xfId="0" applyFont="1" applyAlignment="1">
      <alignment horizontal="left" vertical="top"/>
    </xf>
    <xf numFmtId="0" fontId="12" fillId="0" borderId="14" xfId="0" applyFont="1" applyBorder="1" applyAlignment="1">
      <alignment horizontal="center" vertical="top"/>
    </xf>
    <xf numFmtId="0" fontId="12" fillId="0" borderId="15" xfId="0" applyFont="1" applyBorder="1" applyAlignment="1">
      <alignment horizontal="center" vertical="top"/>
    </xf>
    <xf numFmtId="0" fontId="12" fillId="0" borderId="16" xfId="0" applyFont="1" applyBorder="1" applyAlignment="1">
      <alignment horizontal="center" vertical="top"/>
    </xf>
    <xf numFmtId="0" fontId="13" fillId="0" borderId="14" xfId="0" applyFont="1" applyBorder="1" applyAlignment="1">
      <alignment horizontal="center" vertical="top"/>
    </xf>
    <xf numFmtId="0" fontId="13" fillId="0" borderId="15" xfId="0" applyFont="1" applyBorder="1" applyAlignment="1">
      <alignment horizontal="center" vertical="top"/>
    </xf>
    <xf numFmtId="0" fontId="13" fillId="0" borderId="16" xfId="0" applyFont="1" applyBorder="1" applyAlignment="1">
      <alignment horizontal="center" vertical="top"/>
    </xf>
    <xf numFmtId="0" fontId="15" fillId="0" borderId="0" xfId="0" applyFont="1" applyAlignment="1">
      <alignment horizontal="left" vertical="top" wrapText="1"/>
    </xf>
    <xf numFmtId="0" fontId="15" fillId="11" borderId="0" xfId="0" applyFont="1" applyFill="1" applyAlignment="1">
      <alignment horizontal="left"/>
    </xf>
    <xf numFmtId="0" fontId="0" fillId="0" borderId="18" xfId="0" applyBorder="1" applyAlignment="1">
      <alignment horizontal="left" vertical="top"/>
    </xf>
    <xf numFmtId="0" fontId="0" fillId="0" borderId="19" xfId="0" applyBorder="1" applyAlignment="1">
      <alignment horizontal="left" vertical="top"/>
    </xf>
    <xf numFmtId="0" fontId="0" fillId="0" borderId="12" xfId="0" applyBorder="1" applyAlignment="1">
      <alignment horizontal="left" vertical="top"/>
    </xf>
    <xf numFmtId="0" fontId="0" fillId="0" borderId="21" xfId="0" applyBorder="1" applyAlignment="1">
      <alignment horizontal="left" vertical="top"/>
    </xf>
    <xf numFmtId="0" fontId="33" fillId="11" borderId="12" xfId="0" applyFont="1" applyFill="1" applyBorder="1" applyAlignment="1">
      <alignment horizontal="center" vertical="top"/>
    </xf>
    <xf numFmtId="0" fontId="14" fillId="11" borderId="12" xfId="0" applyFont="1" applyFill="1" applyBorder="1" applyAlignment="1">
      <alignment horizontal="center"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0" xfId="0" applyAlignment="1">
      <alignment horizontal="center" vertical="top"/>
    </xf>
    <xf numFmtId="0" fontId="0" fillId="0" borderId="23" xfId="0" applyBorder="1" applyAlignment="1">
      <alignment horizontal="center" vertical="top"/>
    </xf>
    <xf numFmtId="0" fontId="14" fillId="10" borderId="0" xfId="0" applyFont="1" applyFill="1" applyAlignment="1">
      <alignment horizontal="center" vertical="center"/>
    </xf>
    <xf numFmtId="0" fontId="18" fillId="0" borderId="0" xfId="5" applyFont="1" applyFill="1" applyBorder="1">
      <alignment vertical="center"/>
    </xf>
    <xf numFmtId="0" fontId="17" fillId="6" borderId="0" xfId="11" applyFont="1" applyFill="1" applyBorder="1" applyAlignment="1">
      <alignment horizontal="left" vertical="center" wrapText="1" indent="1"/>
    </xf>
    <xf numFmtId="0" fontId="24" fillId="6" borderId="0" xfId="11" applyFont="1" applyFill="1" applyBorder="1">
      <alignment horizontal="left" vertical="top" wrapText="1" indent="1"/>
    </xf>
    <xf numFmtId="0" fontId="22" fillId="0" borderId="4" xfId="15" applyFont="1" applyFill="1" applyBorder="1" applyAlignment="1">
      <alignment horizontal="center" vertical="top"/>
    </xf>
    <xf numFmtId="0" fontId="25" fillId="0" borderId="0" xfId="5" applyFont="1" applyFill="1" applyBorder="1">
      <alignment vertical="center"/>
    </xf>
    <xf numFmtId="0" fontId="17" fillId="7" borderId="0" xfId="11" applyFont="1" applyFill="1" applyBorder="1" applyAlignment="1">
      <alignment horizontal="left" vertical="center" wrapText="1" indent="1"/>
    </xf>
    <xf numFmtId="0" fontId="24" fillId="7" borderId="0" xfId="11" applyFont="1" applyFill="1" applyBorder="1">
      <alignment horizontal="left" vertical="top" wrapText="1" indent="1"/>
    </xf>
    <xf numFmtId="0" fontId="27" fillId="0" borderId="0" xfId="5" applyFont="1" applyFill="1" applyBorder="1">
      <alignment vertical="center"/>
    </xf>
    <xf numFmtId="0" fontId="17" fillId="9" borderId="0" xfId="11" applyFont="1" applyFill="1" applyBorder="1" applyAlignment="1">
      <alignment horizontal="left" vertical="center" wrapText="1" indent="1"/>
    </xf>
    <xf numFmtId="0" fontId="24" fillId="9" borderId="0" xfId="11" applyFont="1" applyFill="1" applyBorder="1">
      <alignment horizontal="left" vertical="top" wrapText="1" indent="1"/>
    </xf>
    <xf numFmtId="0" fontId="29" fillId="0" borderId="0" xfId="5" applyFont="1" applyFill="1" applyBorder="1">
      <alignment vertical="center"/>
    </xf>
    <xf numFmtId="0" fontId="17" fillId="8" borderId="0" xfId="11" applyFont="1" applyFill="1" applyBorder="1" applyAlignment="1">
      <alignment horizontal="left" vertical="center" wrapText="1" indent="1"/>
    </xf>
    <xf numFmtId="0" fontId="24" fillId="8" borderId="0" xfId="11" applyFont="1" applyFill="1" applyBorder="1">
      <alignment horizontal="left" vertical="top" wrapText="1" indent="1"/>
    </xf>
    <xf numFmtId="0" fontId="15" fillId="0" borderId="18" xfId="0" applyFont="1" applyBorder="1" applyAlignment="1">
      <alignment horizontal="left" vertical="top"/>
    </xf>
    <xf numFmtId="0" fontId="32" fillId="0" borderId="18" xfId="0" applyFont="1" applyBorder="1" applyAlignment="1">
      <alignment horizontal="left" vertical="top" wrapText="1"/>
    </xf>
    <xf numFmtId="0" fontId="0" fillId="0" borderId="18" xfId="0" applyBorder="1" applyAlignment="1">
      <alignment horizontal="center" vertical="top"/>
    </xf>
    <xf numFmtId="0" fontId="0" fillId="0" borderId="17" xfId="0" applyBorder="1" applyAlignment="1">
      <alignment horizontal="center" vertical="top"/>
    </xf>
    <xf numFmtId="0" fontId="0" fillId="0" borderId="19" xfId="0" applyBorder="1" applyAlignment="1">
      <alignment horizontal="center" vertical="top"/>
    </xf>
    <xf numFmtId="0" fontId="0" fillId="0" borderId="20" xfId="0" applyBorder="1" applyAlignment="1">
      <alignment horizontal="left" vertical="top"/>
    </xf>
    <xf numFmtId="0" fontId="32" fillId="0" borderId="17" xfId="0" applyFont="1" applyBorder="1" applyAlignment="1">
      <alignment horizontal="left" vertical="top" wrapText="1"/>
    </xf>
    <xf numFmtId="0" fontId="32" fillId="0" borderId="19" xfId="0" applyFont="1" applyBorder="1" applyAlignment="1">
      <alignment horizontal="left" vertical="top" wrapText="1"/>
    </xf>
    <xf numFmtId="0" fontId="32" fillId="0" borderId="20" xfId="0" applyFont="1" applyBorder="1" applyAlignment="1">
      <alignment horizontal="left" vertical="top" wrapText="1"/>
    </xf>
    <xf numFmtId="0" fontId="32" fillId="0" borderId="12" xfId="0" applyFont="1" applyBorder="1" applyAlignment="1">
      <alignment horizontal="left" vertical="top" wrapText="1"/>
    </xf>
    <xf numFmtId="0" fontId="32" fillId="0" borderId="21" xfId="0" applyFont="1" applyBorder="1" applyAlignment="1">
      <alignment horizontal="left" vertical="top" wrapText="1"/>
    </xf>
    <xf numFmtId="0" fontId="15" fillId="0" borderId="17" xfId="0" applyFont="1" applyBorder="1" applyAlignment="1">
      <alignment horizontal="left" vertical="top"/>
    </xf>
    <xf numFmtId="0" fontId="15" fillId="0" borderId="19" xfId="0" applyFont="1" applyBorder="1" applyAlignment="1">
      <alignment horizontal="left" vertical="top"/>
    </xf>
    <xf numFmtId="0" fontId="15" fillId="0" borderId="20" xfId="0" applyFont="1" applyBorder="1" applyAlignment="1">
      <alignment horizontal="left" vertical="top"/>
    </xf>
    <xf numFmtId="0" fontId="15" fillId="0" borderId="12" xfId="0" applyFont="1" applyBorder="1" applyAlignment="1">
      <alignment horizontal="left" vertical="top"/>
    </xf>
    <xf numFmtId="0" fontId="15" fillId="0" borderId="21" xfId="0" applyFont="1" applyBorder="1" applyAlignment="1">
      <alignment horizontal="left" vertical="top"/>
    </xf>
    <xf numFmtId="0" fontId="12" fillId="0" borderId="20" xfId="0" applyFont="1" applyBorder="1" applyAlignment="1">
      <alignment horizontal="center" vertical="top"/>
    </xf>
    <xf numFmtId="0" fontId="12" fillId="0" borderId="12" xfId="0" applyFont="1" applyBorder="1" applyAlignment="1">
      <alignment horizontal="center" vertical="top"/>
    </xf>
    <xf numFmtId="0" fontId="12" fillId="0" borderId="21" xfId="0" applyFont="1" applyBorder="1" applyAlignment="1">
      <alignment horizontal="center" vertical="top"/>
    </xf>
  </cellXfs>
  <cellStyles count="17">
    <cellStyle name="40% - Accent1" xfId="1" builtinId="31" customBuiltin="1"/>
    <cellStyle name="Accent1" xfId="3" builtinId="29" customBuiltin="1"/>
    <cellStyle name="Accent5" xfId="4" builtinId="45" customBuiltin="1"/>
    <cellStyle name="Banded" xfId="13" xr:uid="{00000000-0005-0000-0000-000003000000}"/>
    <cellStyle name="Comma" xfId="6" builtinId="3" customBuiltin="1"/>
    <cellStyle name="Comma [0]" xfId="7" builtinId="6" customBuiltin="1"/>
    <cellStyle name="Currency" xfId="8" builtinId="4" customBuiltin="1"/>
    <cellStyle name="Currency [0]" xfId="9" builtinId="7" customBuiltin="1"/>
    <cellStyle name="Day" xfId="12" xr:uid="{00000000-0005-0000-0000-000008000000}"/>
    <cellStyle name="Heading 1" xfId="2" builtinId="16" customBuiltin="1"/>
    <cellStyle name="Heading 2" xfId="15" builtinId="17" customBuiltin="1"/>
    <cellStyle name="Heading 3" xfId="16" builtinId="18" customBuiltin="1"/>
    <cellStyle name="Heading 4" xfId="11" builtinId="19" customBuiltin="1"/>
    <cellStyle name="Normal" xfId="0" builtinId="0" customBuiltin="1"/>
    <cellStyle name="Percent" xfId="10" builtinId="5" customBuiltin="1"/>
    <cellStyle name="Settings Entry" xfId="14" xr:uid="{00000000-0005-0000-0000-00000F000000}"/>
    <cellStyle name="Title" xfId="5" builtinId="15" customBuiltin="1"/>
  </cellStyles>
  <dxfs count="24">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000066"/>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840170</xdr:colOff>
      <xdr:row>15</xdr:row>
      <xdr:rowOff>152400</xdr:rowOff>
    </xdr:from>
    <xdr:to>
      <xdr:col>4</xdr:col>
      <xdr:colOff>1133475</xdr:colOff>
      <xdr:row>16</xdr:row>
      <xdr:rowOff>857250</xdr:rowOff>
    </xdr:to>
    <xdr:pic>
      <xdr:nvPicPr>
        <xdr:cNvPr id="2" name="Picture 1">
          <a:extLst>
            <a:ext uri="{FF2B5EF4-FFF2-40B4-BE49-F238E27FC236}">
              <a16:creationId xmlns:a16="http://schemas.microsoft.com/office/drawing/2014/main" id="{ADF1A6F6-D676-0E88-5F03-F4EB9356D88C}"/>
            </a:ext>
          </a:extLst>
        </xdr:cNvPr>
        <xdr:cNvPicPr>
          <a:picLocks noChangeAspect="1"/>
        </xdr:cNvPicPr>
      </xdr:nvPicPr>
      <xdr:blipFill rotWithShape="1">
        <a:blip xmlns:r="http://schemas.openxmlformats.org/officeDocument/2006/relationships" r:embed="rId1"/>
        <a:srcRect t="2247" r="1552" b="2998"/>
        <a:stretch/>
      </xdr:blipFill>
      <xdr:spPr>
        <a:xfrm>
          <a:off x="5059745" y="5038725"/>
          <a:ext cx="2417380" cy="2409825"/>
        </a:xfrm>
        <a:prstGeom prst="rect">
          <a:avLst/>
        </a:prstGeom>
      </xdr:spPr>
    </xdr:pic>
    <xdr:clientData/>
  </xdr:twoCellAnchor>
  <xdr:twoCellAnchor editAs="oneCell">
    <xdr:from>
      <xdr:col>6</xdr:col>
      <xdr:colOff>857250</xdr:colOff>
      <xdr:row>0</xdr:row>
      <xdr:rowOff>85725</xdr:rowOff>
    </xdr:from>
    <xdr:to>
      <xdr:col>7</xdr:col>
      <xdr:colOff>1343025</xdr:colOff>
      <xdr:row>1</xdr:row>
      <xdr:rowOff>127231</xdr:rowOff>
    </xdr:to>
    <xdr:pic>
      <xdr:nvPicPr>
        <xdr:cNvPr id="4" name="Picture 3">
          <a:extLst>
            <a:ext uri="{FF2B5EF4-FFF2-40B4-BE49-F238E27FC236}">
              <a16:creationId xmlns:a16="http://schemas.microsoft.com/office/drawing/2014/main" id="{2108E88B-4147-73E8-0EF8-EDF1354CCD50}"/>
            </a:ext>
          </a:extLst>
        </xdr:cNvPr>
        <xdr:cNvPicPr>
          <a:picLocks noChangeAspect="1"/>
        </xdr:cNvPicPr>
      </xdr:nvPicPr>
      <xdr:blipFill>
        <a:blip xmlns:r="http://schemas.openxmlformats.org/officeDocument/2006/relationships" r:embed="rId2"/>
        <a:stretch>
          <a:fillRect/>
        </a:stretch>
      </xdr:blipFill>
      <xdr:spPr>
        <a:xfrm>
          <a:off x="10258425" y="85725"/>
          <a:ext cx="1962150" cy="4129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419100</xdr:colOff>
      <xdr:row>13</xdr:row>
      <xdr:rowOff>171450</xdr:rowOff>
    </xdr:from>
    <xdr:to>
      <xdr:col>8</xdr:col>
      <xdr:colOff>857250</xdr:colOff>
      <xdr:row>16</xdr:row>
      <xdr:rowOff>41506</xdr:rowOff>
    </xdr:to>
    <xdr:pic>
      <xdr:nvPicPr>
        <xdr:cNvPr id="2" name="Picture 1">
          <a:extLst>
            <a:ext uri="{FF2B5EF4-FFF2-40B4-BE49-F238E27FC236}">
              <a16:creationId xmlns:a16="http://schemas.microsoft.com/office/drawing/2014/main" id="{06307BA5-EAFB-4C6E-857E-BB94D8407008}"/>
            </a:ext>
          </a:extLst>
        </xdr:cNvPr>
        <xdr:cNvPicPr>
          <a:picLocks noChangeAspect="1"/>
        </xdr:cNvPicPr>
      </xdr:nvPicPr>
      <xdr:blipFill>
        <a:blip xmlns:r="http://schemas.openxmlformats.org/officeDocument/2006/relationships" r:embed="rId1"/>
        <a:stretch>
          <a:fillRect/>
        </a:stretch>
      </xdr:blipFill>
      <xdr:spPr>
        <a:xfrm>
          <a:off x="4619625" y="4686300"/>
          <a:ext cx="1962150" cy="4129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571500</xdr:colOff>
      <xdr:row>0</xdr:row>
      <xdr:rowOff>57151</xdr:rowOff>
    </xdr:from>
    <xdr:to>
      <xdr:col>9</xdr:col>
      <xdr:colOff>666750</xdr:colOff>
      <xdr:row>0</xdr:row>
      <xdr:rowOff>397961</xdr:rowOff>
    </xdr:to>
    <xdr:pic>
      <xdr:nvPicPr>
        <xdr:cNvPr id="3" name="Picture 2">
          <a:extLst>
            <a:ext uri="{FF2B5EF4-FFF2-40B4-BE49-F238E27FC236}">
              <a16:creationId xmlns:a16="http://schemas.microsoft.com/office/drawing/2014/main" id="{DA80DBEF-56DF-4014-8F6F-56B8D1041BC3}"/>
            </a:ext>
          </a:extLst>
        </xdr:cNvPr>
        <xdr:cNvPicPr>
          <a:picLocks noChangeAspect="1"/>
        </xdr:cNvPicPr>
      </xdr:nvPicPr>
      <xdr:blipFill>
        <a:blip xmlns:r="http://schemas.openxmlformats.org/officeDocument/2006/relationships" r:embed="rId1"/>
        <a:stretch>
          <a:fillRect/>
        </a:stretch>
      </xdr:blipFill>
      <xdr:spPr>
        <a:xfrm>
          <a:off x="5191125" y="57151"/>
          <a:ext cx="1619250" cy="3408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895350</xdr:colOff>
      <xdr:row>0</xdr:row>
      <xdr:rowOff>28575</xdr:rowOff>
    </xdr:from>
    <xdr:to>
      <xdr:col>8</xdr:col>
      <xdr:colOff>2857500</xdr:colOff>
      <xdr:row>1</xdr:row>
      <xdr:rowOff>51031</xdr:rowOff>
    </xdr:to>
    <xdr:pic>
      <xdr:nvPicPr>
        <xdr:cNvPr id="2" name="Picture 1">
          <a:extLst>
            <a:ext uri="{FF2B5EF4-FFF2-40B4-BE49-F238E27FC236}">
              <a16:creationId xmlns:a16="http://schemas.microsoft.com/office/drawing/2014/main" id="{20884CC9-8CDC-48F2-9BF4-960CBA11C2CA}"/>
            </a:ext>
          </a:extLst>
        </xdr:cNvPr>
        <xdr:cNvPicPr>
          <a:picLocks noChangeAspect="1"/>
        </xdr:cNvPicPr>
      </xdr:nvPicPr>
      <xdr:blipFill>
        <a:blip xmlns:r="http://schemas.openxmlformats.org/officeDocument/2006/relationships" r:embed="rId1"/>
        <a:stretch>
          <a:fillRect/>
        </a:stretch>
      </xdr:blipFill>
      <xdr:spPr>
        <a:xfrm>
          <a:off x="13382625" y="28575"/>
          <a:ext cx="1962150" cy="4129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5">
      <a:majorFont>
        <a:latin typeface="Cambria"/>
        <a:ea typeface=""/>
        <a:cs typeface=""/>
      </a:majorFont>
      <a:minorFont>
        <a:latin typeface="Lucida Br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6764A-B8B6-4651-8EF7-F8A71A3BC702}">
  <sheetPr>
    <tabColor theme="7" tint="0.59999389629810485"/>
  </sheetPr>
  <dimension ref="A1:H21"/>
  <sheetViews>
    <sheetView tabSelected="1" topLeftCell="A13" workbookViewId="0">
      <selection activeCell="A20" sqref="A20:H20"/>
    </sheetView>
  </sheetViews>
  <sheetFormatPr defaultRowHeight="24" x14ac:dyDescent="0.2"/>
  <cols>
    <col min="1" max="1" width="34.77734375" style="2" customWidth="1"/>
    <col min="2" max="2" width="19.6640625" style="2" customWidth="1"/>
    <col min="3" max="3" width="23.109375" style="2" customWidth="1"/>
    <col min="4" max="4" width="1.6640625" style="2" customWidth="1"/>
    <col min="5" max="5" width="15.88671875" style="2" bestFit="1" customWidth="1"/>
    <col min="6" max="6" width="14.5546875" style="2" customWidth="1"/>
    <col min="7" max="8" width="17.21875" style="2" customWidth="1"/>
    <col min="9" max="16384" width="8.88671875" style="2"/>
  </cols>
  <sheetData>
    <row r="1" spans="1:8" ht="29.25" customHeight="1" x14ac:dyDescent="0.2"/>
    <row r="2" spans="1:8" ht="33" customHeight="1" x14ac:dyDescent="0.4">
      <c r="A2" s="11" t="s">
        <v>6</v>
      </c>
      <c r="B2" s="3" t="s">
        <v>7</v>
      </c>
      <c r="C2" s="4"/>
      <c r="D2" s="3"/>
      <c r="E2" s="3" t="s">
        <v>8</v>
      </c>
      <c r="F2" s="4"/>
      <c r="G2" s="3" t="s">
        <v>9</v>
      </c>
      <c r="H2" s="5"/>
    </row>
    <row r="3" spans="1:8" ht="25.5" customHeight="1" x14ac:dyDescent="0.4">
      <c r="A3" s="11"/>
      <c r="B3" s="3" t="s">
        <v>76</v>
      </c>
      <c r="C3" s="57"/>
      <c r="D3" s="3"/>
      <c r="E3" s="3"/>
      <c r="F3" s="3"/>
      <c r="G3" s="3"/>
    </row>
    <row r="4" spans="1:8" ht="9" customHeight="1" x14ac:dyDescent="0.4">
      <c r="A4" s="11"/>
      <c r="B4" s="3"/>
      <c r="C4" s="3"/>
      <c r="D4" s="3"/>
      <c r="E4" s="3"/>
      <c r="F4" s="3"/>
      <c r="G4" s="3"/>
    </row>
    <row r="5" spans="1:8" ht="26.25" customHeight="1" x14ac:dyDescent="0.2">
      <c r="A5" s="59" t="s">
        <v>10</v>
      </c>
      <c r="B5" s="59"/>
      <c r="C5" s="59"/>
      <c r="D5" s="59"/>
      <c r="E5" s="59"/>
      <c r="F5" s="59"/>
      <c r="G5" s="59"/>
      <c r="H5" s="59"/>
    </row>
    <row r="6" spans="1:8" x14ac:dyDescent="0.25">
      <c r="A6" s="58" t="s">
        <v>11</v>
      </c>
      <c r="B6" s="58"/>
      <c r="C6" s="58"/>
      <c r="D6" s="9"/>
      <c r="E6" s="58" t="s">
        <v>13</v>
      </c>
      <c r="F6" s="58"/>
      <c r="G6" s="58"/>
      <c r="H6" s="58"/>
    </row>
    <row r="7" spans="1:8" ht="15" customHeight="1" x14ac:dyDescent="0.2">
      <c r="A7" s="105" t="s">
        <v>12</v>
      </c>
      <c r="B7" s="94"/>
      <c r="C7" s="106"/>
      <c r="D7" s="8"/>
      <c r="E7" s="105" t="s">
        <v>14</v>
      </c>
      <c r="F7" s="94"/>
      <c r="G7" s="94"/>
      <c r="H7" s="106"/>
    </row>
    <row r="8" spans="1:8" ht="154.5" customHeight="1" x14ac:dyDescent="0.2">
      <c r="A8" s="107"/>
      <c r="B8" s="108"/>
      <c r="C8" s="109"/>
      <c r="D8" s="8"/>
      <c r="E8" s="107"/>
      <c r="F8" s="108"/>
      <c r="G8" s="108"/>
      <c r="H8" s="109"/>
    </row>
    <row r="9" spans="1:8" ht="10.5" customHeight="1" x14ac:dyDescent="0.2"/>
    <row r="10" spans="1:8" x14ac:dyDescent="0.25">
      <c r="A10" s="58" t="s">
        <v>15</v>
      </c>
      <c r="B10" s="58"/>
      <c r="C10" s="58"/>
      <c r="D10" s="58"/>
      <c r="E10" s="58"/>
      <c r="F10" s="58"/>
      <c r="G10" s="58"/>
      <c r="H10" s="58"/>
    </row>
    <row r="11" spans="1:8" ht="17.25" customHeight="1" x14ac:dyDescent="0.2">
      <c r="A11" s="105" t="s">
        <v>16</v>
      </c>
      <c r="B11" s="94"/>
      <c r="C11" s="94"/>
      <c r="D11" s="94"/>
      <c r="E11" s="94"/>
      <c r="F11" s="94"/>
      <c r="G11" s="94"/>
      <c r="H11" s="106"/>
    </row>
    <row r="12" spans="1:8" ht="104.25" customHeight="1" x14ac:dyDescent="0.2">
      <c r="A12" s="107"/>
      <c r="B12" s="108"/>
      <c r="C12" s="108"/>
      <c r="D12" s="108"/>
      <c r="E12" s="108"/>
      <c r="F12" s="108"/>
      <c r="G12" s="108"/>
      <c r="H12" s="109"/>
    </row>
    <row r="13" spans="1:8" ht="7.5" customHeight="1" x14ac:dyDescent="0.2">
      <c r="A13" s="8"/>
      <c r="B13" s="8"/>
      <c r="C13" s="8"/>
      <c r="D13" s="8"/>
      <c r="E13" s="8"/>
      <c r="F13" s="8"/>
      <c r="G13" s="8"/>
      <c r="H13" s="8"/>
    </row>
    <row r="14" spans="1:8" x14ac:dyDescent="0.2">
      <c r="A14" s="59" t="s">
        <v>17</v>
      </c>
      <c r="B14" s="59"/>
      <c r="C14" s="59"/>
      <c r="D14" s="59"/>
      <c r="E14" s="59"/>
      <c r="F14" s="59"/>
      <c r="G14" s="59"/>
      <c r="H14" s="59"/>
    </row>
    <row r="15" spans="1:8" ht="17.25" customHeight="1" x14ac:dyDescent="0.2">
      <c r="A15" s="60" t="s">
        <v>19</v>
      </c>
      <c r="B15" s="60"/>
      <c r="C15" s="60"/>
      <c r="D15" s="60"/>
      <c r="E15" s="60"/>
      <c r="F15" s="60"/>
      <c r="G15" s="60"/>
      <c r="H15" s="60"/>
    </row>
    <row r="16" spans="1:8" ht="134.25" customHeight="1" x14ac:dyDescent="0.2">
      <c r="A16" s="61"/>
      <c r="B16" s="62"/>
      <c r="C16" s="63"/>
      <c r="E16" s="64"/>
      <c r="F16" s="65"/>
      <c r="G16" s="65"/>
      <c r="H16" s="66"/>
    </row>
    <row r="17" spans="1:8" ht="135" customHeight="1" x14ac:dyDescent="0.2">
      <c r="A17" s="61"/>
      <c r="B17" s="62"/>
      <c r="C17" s="63"/>
      <c r="E17" s="64"/>
      <c r="F17" s="65"/>
      <c r="G17" s="65"/>
      <c r="H17" s="66"/>
    </row>
    <row r="18" spans="1:8" ht="14.25" customHeight="1" x14ac:dyDescent="0.2">
      <c r="A18" s="16"/>
      <c r="B18" s="16"/>
      <c r="C18" s="16"/>
      <c r="E18" s="6"/>
      <c r="F18" s="6"/>
      <c r="G18" s="6"/>
      <c r="H18" s="6"/>
    </row>
    <row r="19" spans="1:8" x14ac:dyDescent="0.2">
      <c r="A19" s="59" t="s">
        <v>18</v>
      </c>
      <c r="B19" s="59"/>
      <c r="C19" s="59"/>
      <c r="D19" s="59"/>
      <c r="E19" s="59"/>
      <c r="F19" s="59"/>
      <c r="G19" s="59"/>
      <c r="H19" s="59"/>
    </row>
    <row r="20" spans="1:8" ht="17.25" customHeight="1" x14ac:dyDescent="0.2">
      <c r="A20" s="105" t="s">
        <v>20</v>
      </c>
      <c r="B20" s="94"/>
      <c r="C20" s="94"/>
      <c r="D20" s="94"/>
      <c r="E20" s="94"/>
      <c r="F20" s="94"/>
      <c r="G20" s="94"/>
      <c r="H20" s="106"/>
    </row>
    <row r="21" spans="1:8" ht="117.75" customHeight="1" x14ac:dyDescent="0.2">
      <c r="A21" s="110"/>
      <c r="B21" s="111"/>
      <c r="C21" s="111"/>
      <c r="D21" s="111"/>
      <c r="E21" s="111"/>
      <c r="F21" s="111"/>
      <c r="G21" s="111"/>
      <c r="H21" s="112"/>
    </row>
  </sheetData>
  <mergeCells count="21">
    <mergeCell ref="A12:H12"/>
    <mergeCell ref="A19:H19"/>
    <mergeCell ref="A20:H20"/>
    <mergeCell ref="A21:H21"/>
    <mergeCell ref="A14:H14"/>
    <mergeCell ref="A15:H15"/>
    <mergeCell ref="A16:C16"/>
    <mergeCell ref="A17:C17"/>
    <mergeCell ref="E16:H16"/>
    <mergeCell ref="E17:H17"/>
    <mergeCell ref="A10:C10"/>
    <mergeCell ref="D10:F10"/>
    <mergeCell ref="G10:H10"/>
    <mergeCell ref="A11:H11"/>
    <mergeCell ref="A5:H5"/>
    <mergeCell ref="A6:C6"/>
    <mergeCell ref="A7:C7"/>
    <mergeCell ref="E6:H6"/>
    <mergeCell ref="E7:H7"/>
    <mergeCell ref="A8:C8"/>
    <mergeCell ref="E8:H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38E14-9655-4C13-939A-33010F2A86DF}">
  <dimension ref="A1:I13"/>
  <sheetViews>
    <sheetView workbookViewId="0">
      <selection activeCell="A9" sqref="A9:D9"/>
    </sheetView>
  </sheetViews>
  <sheetFormatPr defaultRowHeight="14.25" x14ac:dyDescent="0.2"/>
  <cols>
    <col min="4" max="4" width="11.88671875" customWidth="1"/>
    <col min="5" max="5" width="1.5546875" customWidth="1"/>
    <col min="9" max="9" width="12" customWidth="1"/>
  </cols>
  <sheetData>
    <row r="1" spans="1:9" ht="24" x14ac:dyDescent="0.2">
      <c r="A1" s="59" t="s">
        <v>21</v>
      </c>
      <c r="B1" s="59"/>
      <c r="C1" s="59"/>
      <c r="D1" s="59"/>
      <c r="E1" s="59"/>
      <c r="F1" s="59"/>
      <c r="G1" s="59"/>
      <c r="H1" s="59"/>
      <c r="I1" s="59"/>
    </row>
    <row r="2" spans="1:9" ht="27.75" customHeight="1" x14ac:dyDescent="0.2">
      <c r="A2" s="67" t="s">
        <v>22</v>
      </c>
      <c r="B2" s="67"/>
      <c r="C2" s="67"/>
      <c r="D2" s="67"/>
      <c r="E2" s="67"/>
      <c r="F2" s="67"/>
      <c r="G2" s="67"/>
      <c r="H2" s="67"/>
      <c r="I2" s="67"/>
    </row>
    <row r="3" spans="1:9" x14ac:dyDescent="0.2">
      <c r="A3" s="68" t="s">
        <v>23</v>
      </c>
      <c r="B3" s="68"/>
      <c r="C3" s="68"/>
      <c r="D3" s="68"/>
      <c r="E3" s="13"/>
      <c r="F3" s="12" t="s">
        <v>24</v>
      </c>
      <c r="G3" s="12"/>
      <c r="H3" s="12"/>
      <c r="I3" s="12"/>
    </row>
    <row r="4" spans="1:9" ht="13.5" customHeight="1" x14ac:dyDescent="0.2">
      <c r="A4" s="97"/>
      <c r="B4" s="96"/>
      <c r="C4" s="96"/>
      <c r="D4" s="98"/>
      <c r="F4" s="100" t="s">
        <v>80</v>
      </c>
      <c r="G4" s="95"/>
      <c r="H4" s="95"/>
      <c r="I4" s="101"/>
    </row>
    <row r="5" spans="1:9" ht="75" customHeight="1" x14ac:dyDescent="0.2">
      <c r="A5" s="99"/>
      <c r="B5" s="71"/>
      <c r="C5" s="71"/>
      <c r="D5" s="72"/>
      <c r="F5" s="102"/>
      <c r="G5" s="103"/>
      <c r="H5" s="103"/>
      <c r="I5" s="104"/>
    </row>
    <row r="7" spans="1:9" x14ac:dyDescent="0.2">
      <c r="A7" s="68" t="s">
        <v>25</v>
      </c>
      <c r="B7" s="68"/>
      <c r="C7" s="68"/>
      <c r="D7" s="68"/>
      <c r="E7" s="13"/>
      <c r="F7" s="12" t="s">
        <v>26</v>
      </c>
      <c r="G7" s="12"/>
      <c r="H7" s="12"/>
      <c r="I7" s="12"/>
    </row>
    <row r="8" spans="1:9" ht="30" customHeight="1" x14ac:dyDescent="0.2">
      <c r="A8" s="100" t="s">
        <v>81</v>
      </c>
      <c r="B8" s="95"/>
      <c r="C8" s="95"/>
      <c r="D8" s="101"/>
      <c r="F8" s="100" t="s">
        <v>77</v>
      </c>
      <c r="G8" s="95"/>
      <c r="H8" s="95"/>
      <c r="I8" s="101"/>
    </row>
    <row r="9" spans="1:9" ht="75.75" customHeight="1" x14ac:dyDescent="0.2">
      <c r="A9" s="102"/>
      <c r="B9" s="103"/>
      <c r="C9" s="103"/>
      <c r="D9" s="104"/>
      <c r="F9" s="102"/>
      <c r="G9" s="103"/>
      <c r="H9" s="103"/>
      <c r="I9" s="104"/>
    </row>
    <row r="11" spans="1:9" x14ac:dyDescent="0.2">
      <c r="A11" s="68" t="s">
        <v>27</v>
      </c>
      <c r="B11" s="68"/>
      <c r="C11" s="68"/>
      <c r="D11" s="68"/>
      <c r="E11" s="13"/>
      <c r="F11" s="12" t="s">
        <v>28</v>
      </c>
      <c r="G11" s="12"/>
      <c r="H11" s="12"/>
      <c r="I11" s="12"/>
    </row>
    <row r="12" spans="1:9" ht="12.75" customHeight="1" x14ac:dyDescent="0.2">
      <c r="A12" s="100" t="s">
        <v>79</v>
      </c>
      <c r="B12" s="95"/>
      <c r="C12" s="95"/>
      <c r="D12" s="101"/>
      <c r="F12" s="100" t="s">
        <v>78</v>
      </c>
      <c r="G12" s="95"/>
      <c r="H12" s="95"/>
      <c r="I12" s="101"/>
    </row>
    <row r="13" spans="1:9" ht="81.75" customHeight="1" x14ac:dyDescent="0.2">
      <c r="A13" s="102"/>
      <c r="B13" s="103"/>
      <c r="C13" s="103"/>
      <c r="D13" s="104"/>
      <c r="F13" s="102"/>
      <c r="G13" s="103"/>
      <c r="H13" s="103"/>
      <c r="I13" s="104"/>
    </row>
  </sheetData>
  <mergeCells count="17">
    <mergeCell ref="A5:D5"/>
    <mergeCell ref="F5:I5"/>
    <mergeCell ref="A13:D13"/>
    <mergeCell ref="F13:I13"/>
    <mergeCell ref="A7:D7"/>
    <mergeCell ref="A8:D8"/>
    <mergeCell ref="F8:I8"/>
    <mergeCell ref="A11:D11"/>
    <mergeCell ref="A12:D12"/>
    <mergeCell ref="F12:I12"/>
    <mergeCell ref="A9:D9"/>
    <mergeCell ref="F9:I9"/>
    <mergeCell ref="A1:I1"/>
    <mergeCell ref="A2:I2"/>
    <mergeCell ref="A3:D3"/>
    <mergeCell ref="A4:D4"/>
    <mergeCell ref="F4:I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EB700-06AB-4C78-B2FA-5D7AACB99968}">
  <dimension ref="B1:J27"/>
  <sheetViews>
    <sheetView workbookViewId="0">
      <selection activeCell="C5" sqref="C5"/>
    </sheetView>
  </sheetViews>
  <sheetFormatPr defaultRowHeight="14.25" x14ac:dyDescent="0.2"/>
  <cols>
    <col min="1" max="1" width="2.5546875" customWidth="1"/>
    <col min="2" max="2" width="9.6640625" customWidth="1"/>
    <col min="3" max="3" width="15.88671875" customWidth="1"/>
    <col min="4" max="4" width="1.6640625" customWidth="1"/>
  </cols>
  <sheetData>
    <row r="1" spans="2:10" ht="33.75" customHeight="1" x14ac:dyDescent="0.2"/>
    <row r="2" spans="2:10" ht="24" x14ac:dyDescent="0.2">
      <c r="B2" s="59" t="s">
        <v>82</v>
      </c>
      <c r="C2" s="59"/>
      <c r="D2" s="59"/>
      <c r="E2" s="59"/>
      <c r="F2" s="59"/>
      <c r="G2" s="59"/>
      <c r="H2" s="59"/>
      <c r="I2" s="59"/>
      <c r="J2" s="59"/>
    </row>
    <row r="3" spans="2:10" ht="24" x14ac:dyDescent="0.2">
      <c r="B3" s="73" t="s">
        <v>83</v>
      </c>
      <c r="C3" s="74"/>
      <c r="D3" s="74"/>
      <c r="E3" s="74"/>
      <c r="F3" s="74"/>
      <c r="G3" s="74"/>
      <c r="H3" s="74"/>
      <c r="I3" s="74"/>
      <c r="J3" s="74"/>
    </row>
    <row r="4" spans="2:10" ht="15" x14ac:dyDescent="0.25">
      <c r="C4" s="15" t="s">
        <v>30</v>
      </c>
      <c r="E4" s="58" t="s">
        <v>29</v>
      </c>
      <c r="F4" s="58"/>
      <c r="G4" s="58"/>
      <c r="H4" s="58"/>
      <c r="I4" s="58"/>
      <c r="J4" s="58"/>
    </row>
    <row r="5" spans="2:10" ht="57" customHeight="1" x14ac:dyDescent="0.2">
      <c r="B5" s="17" t="s">
        <v>31</v>
      </c>
      <c r="C5" s="18"/>
      <c r="D5" s="18"/>
      <c r="E5" s="69"/>
      <c r="F5" s="69"/>
      <c r="G5" s="69"/>
      <c r="H5" s="69"/>
      <c r="I5" s="69"/>
      <c r="J5" s="70"/>
    </row>
    <row r="6" spans="2:10" ht="57" customHeight="1" x14ac:dyDescent="0.2">
      <c r="B6" s="50"/>
      <c r="E6" s="78"/>
      <c r="F6" s="78"/>
      <c r="G6" s="78"/>
      <c r="H6" s="78"/>
      <c r="I6" s="78"/>
      <c r="J6" s="79"/>
    </row>
    <row r="7" spans="2:10" ht="56.25" customHeight="1" x14ac:dyDescent="0.2">
      <c r="B7" s="21"/>
      <c r="C7" s="20"/>
      <c r="D7" s="20"/>
      <c r="E7" s="71"/>
      <c r="F7" s="71"/>
      <c r="G7" s="71"/>
      <c r="H7" s="71"/>
      <c r="I7" s="71"/>
      <c r="J7" s="72"/>
    </row>
    <row r="8" spans="2:10" ht="53.25" customHeight="1" x14ac:dyDescent="0.2">
      <c r="B8" s="17" t="s">
        <v>32</v>
      </c>
      <c r="C8" s="18"/>
      <c r="D8" s="18"/>
      <c r="E8" s="69"/>
      <c r="F8" s="69"/>
      <c r="G8" s="69"/>
      <c r="H8" s="69"/>
      <c r="I8" s="69"/>
      <c r="J8" s="70"/>
    </row>
    <row r="9" spans="2:10" ht="53.25" customHeight="1" x14ac:dyDescent="0.2">
      <c r="B9" s="50"/>
      <c r="E9" s="78"/>
      <c r="F9" s="78"/>
      <c r="G9" s="78"/>
      <c r="H9" s="78"/>
      <c r="I9" s="78"/>
      <c r="J9" s="79"/>
    </row>
    <row r="10" spans="2:10" ht="50.25" customHeight="1" x14ac:dyDescent="0.2">
      <c r="B10" s="21"/>
      <c r="C10" s="20"/>
      <c r="D10" s="20"/>
      <c r="E10" s="71"/>
      <c r="F10" s="71"/>
      <c r="G10" s="71"/>
      <c r="H10" s="71"/>
      <c r="I10" s="71"/>
      <c r="J10" s="72"/>
    </row>
    <row r="11" spans="2:10" ht="63.75" customHeight="1" x14ac:dyDescent="0.2">
      <c r="B11" s="17" t="s">
        <v>33</v>
      </c>
      <c r="C11" s="18"/>
      <c r="D11" s="18"/>
      <c r="E11" s="69"/>
      <c r="F11" s="69"/>
      <c r="G11" s="69"/>
      <c r="H11" s="69"/>
      <c r="I11" s="69"/>
      <c r="J11" s="70"/>
    </row>
    <row r="12" spans="2:10" ht="63.75" customHeight="1" x14ac:dyDescent="0.2">
      <c r="B12" s="50"/>
      <c r="E12" s="78"/>
      <c r="F12" s="78"/>
      <c r="G12" s="78"/>
      <c r="H12" s="78"/>
      <c r="I12" s="78"/>
      <c r="J12" s="79"/>
    </row>
    <row r="13" spans="2:10" ht="45" customHeight="1" x14ac:dyDescent="0.2">
      <c r="B13" s="21"/>
      <c r="C13" s="20"/>
      <c r="D13" s="20"/>
      <c r="E13" s="71"/>
      <c r="F13" s="71"/>
      <c r="G13" s="71"/>
      <c r="H13" s="71"/>
      <c r="I13" s="71"/>
      <c r="J13" s="72"/>
    </row>
    <row r="14" spans="2:10" ht="57" customHeight="1" x14ac:dyDescent="0.2">
      <c r="B14" s="17" t="s">
        <v>34</v>
      </c>
      <c r="C14" s="18"/>
      <c r="D14" s="18"/>
      <c r="E14" s="69"/>
      <c r="F14" s="69"/>
      <c r="G14" s="69"/>
      <c r="H14" s="69"/>
      <c r="I14" s="69"/>
      <c r="J14" s="70"/>
    </row>
    <row r="15" spans="2:10" ht="57" customHeight="1" x14ac:dyDescent="0.2">
      <c r="B15" s="50"/>
      <c r="E15" s="78"/>
      <c r="F15" s="78"/>
      <c r="G15" s="78"/>
      <c r="H15" s="78"/>
      <c r="I15" s="78"/>
      <c r="J15" s="79"/>
    </row>
    <row r="16" spans="2:10" ht="58.5" customHeight="1" x14ac:dyDescent="0.2">
      <c r="B16" s="21"/>
      <c r="C16" s="20"/>
      <c r="D16" s="20"/>
      <c r="E16" s="71"/>
      <c r="F16" s="71"/>
      <c r="G16" s="71"/>
      <c r="H16" s="71"/>
      <c r="I16" s="71"/>
      <c r="J16" s="72"/>
    </row>
    <row r="17" spans="2:10" ht="59.25" customHeight="1" x14ac:dyDescent="0.2">
      <c r="B17" s="17" t="s">
        <v>35</v>
      </c>
      <c r="C17" s="18"/>
      <c r="D17" s="18"/>
      <c r="E17" s="69"/>
      <c r="F17" s="69"/>
      <c r="G17" s="69"/>
      <c r="H17" s="69"/>
      <c r="I17" s="69"/>
      <c r="J17" s="70"/>
    </row>
    <row r="18" spans="2:10" ht="59.25" customHeight="1" x14ac:dyDescent="0.2">
      <c r="B18" s="50"/>
      <c r="E18" s="78"/>
      <c r="F18" s="78"/>
      <c r="G18" s="78"/>
      <c r="H18" s="78"/>
      <c r="I18" s="78"/>
      <c r="J18" s="79"/>
    </row>
    <row r="19" spans="2:10" ht="63.75" customHeight="1" x14ac:dyDescent="0.2">
      <c r="B19" s="21"/>
      <c r="C19" s="20"/>
      <c r="D19" s="20"/>
      <c r="E19" s="71"/>
      <c r="F19" s="71"/>
      <c r="G19" s="71"/>
      <c r="H19" s="71"/>
      <c r="I19" s="71"/>
      <c r="J19" s="72"/>
    </row>
    <row r="20" spans="2:10" ht="61.5" customHeight="1" x14ac:dyDescent="0.2">
      <c r="B20" s="17" t="s">
        <v>36</v>
      </c>
      <c r="C20" s="18"/>
      <c r="D20" s="18"/>
      <c r="E20" s="69"/>
      <c r="F20" s="69"/>
      <c r="G20" s="69"/>
      <c r="H20" s="69"/>
      <c r="I20" s="69"/>
      <c r="J20" s="70"/>
    </row>
    <row r="21" spans="2:10" ht="61.5" customHeight="1" x14ac:dyDescent="0.2">
      <c r="B21" s="50"/>
      <c r="E21" s="78"/>
      <c r="F21" s="78"/>
      <c r="G21" s="78"/>
      <c r="H21" s="78"/>
      <c r="I21" s="78"/>
      <c r="J21" s="79"/>
    </row>
    <row r="22" spans="2:10" ht="51.75" customHeight="1" x14ac:dyDescent="0.2">
      <c r="B22" s="21"/>
      <c r="C22" s="20"/>
      <c r="D22" s="20"/>
      <c r="E22" s="71"/>
      <c r="F22" s="71"/>
      <c r="G22" s="71"/>
      <c r="H22" s="71"/>
      <c r="I22" s="71"/>
      <c r="J22" s="72"/>
    </row>
    <row r="23" spans="2:10" ht="51" customHeight="1" x14ac:dyDescent="0.2">
      <c r="B23" s="17" t="s">
        <v>0</v>
      </c>
      <c r="C23" s="18"/>
      <c r="D23" s="18"/>
      <c r="E23" s="69"/>
      <c r="F23" s="69"/>
      <c r="G23" s="69"/>
      <c r="H23" s="69"/>
      <c r="I23" s="69"/>
      <c r="J23" s="70"/>
    </row>
    <row r="24" spans="2:10" ht="51" customHeight="1" x14ac:dyDescent="0.2">
      <c r="B24" s="50"/>
      <c r="E24" s="78"/>
      <c r="F24" s="78"/>
      <c r="G24" s="78"/>
      <c r="H24" s="78"/>
      <c r="I24" s="78"/>
      <c r="J24" s="79"/>
    </row>
    <row r="25" spans="2:10" ht="51.75" customHeight="1" x14ac:dyDescent="0.2">
      <c r="B25" s="19"/>
      <c r="C25" s="20"/>
      <c r="D25" s="20"/>
      <c r="E25" s="71"/>
      <c r="F25" s="71"/>
      <c r="G25" s="71"/>
      <c r="H25" s="71"/>
      <c r="I25" s="71"/>
      <c r="J25" s="72"/>
    </row>
    <row r="26" spans="2:10" ht="15" x14ac:dyDescent="0.25">
      <c r="B26" s="7" t="s">
        <v>1</v>
      </c>
      <c r="C26" s="14"/>
      <c r="D26" s="14"/>
      <c r="E26" s="14"/>
      <c r="F26" s="14"/>
      <c r="G26" s="14"/>
      <c r="H26" s="14"/>
      <c r="I26" s="14"/>
      <c r="J26" s="14"/>
    </row>
    <row r="27" spans="2:10" ht="85.5" customHeight="1" x14ac:dyDescent="0.2">
      <c r="B27" s="75"/>
      <c r="C27" s="76"/>
      <c r="D27" s="76"/>
      <c r="E27" s="76"/>
      <c r="F27" s="76"/>
      <c r="G27" s="76"/>
      <c r="H27" s="76"/>
      <c r="I27" s="76"/>
      <c r="J27" s="77"/>
    </row>
  </sheetData>
  <mergeCells count="26">
    <mergeCell ref="E12:J12"/>
    <mergeCell ref="E9:J9"/>
    <mergeCell ref="E6:J6"/>
    <mergeCell ref="E23:J23"/>
    <mergeCell ref="E25:J25"/>
    <mergeCell ref="E10:J10"/>
    <mergeCell ref="E11:J11"/>
    <mergeCell ref="E13:J13"/>
    <mergeCell ref="B27:G27"/>
    <mergeCell ref="H27:J27"/>
    <mergeCell ref="E24:J24"/>
    <mergeCell ref="E21:J21"/>
    <mergeCell ref="E14:J14"/>
    <mergeCell ref="E16:J16"/>
    <mergeCell ref="E17:J17"/>
    <mergeCell ref="E19:J19"/>
    <mergeCell ref="E20:J20"/>
    <mergeCell ref="E22:J22"/>
    <mergeCell ref="E18:J18"/>
    <mergeCell ref="E15:J15"/>
    <mergeCell ref="B2:J2"/>
    <mergeCell ref="E4:J4"/>
    <mergeCell ref="E5:J5"/>
    <mergeCell ref="E7:J7"/>
    <mergeCell ref="E8:J8"/>
    <mergeCell ref="B3:J3"/>
  </mergeCells>
  <phoneticPr fontId="16"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1DBA4-5463-4272-8E1E-E70929B1ACF9}">
  <dimension ref="A1:I18"/>
  <sheetViews>
    <sheetView zoomScale="62" workbookViewId="0">
      <selection activeCell="A10" sqref="A10"/>
    </sheetView>
  </sheetViews>
  <sheetFormatPr defaultRowHeight="14.25" x14ac:dyDescent="0.2"/>
  <cols>
    <col min="1" max="1" width="45.5546875" customWidth="1"/>
    <col min="2" max="2" width="2.33203125" customWidth="1"/>
    <col min="3" max="3" width="45.44140625" customWidth="1"/>
    <col min="4" max="4" width="1.6640625" customWidth="1"/>
    <col min="5" max="5" width="46.5546875" customWidth="1"/>
    <col min="6" max="6" width="1.5546875" customWidth="1"/>
    <col min="7" max="7" width="49.21875" customWidth="1"/>
    <col min="8" max="8" width="2.5546875" customWidth="1"/>
    <col min="9" max="9" width="46.6640625" customWidth="1"/>
  </cols>
  <sheetData>
    <row r="1" spans="1:9" ht="30.75" customHeight="1" x14ac:dyDescent="0.2">
      <c r="A1" s="51" t="s">
        <v>42</v>
      </c>
      <c r="C1" s="51" t="s">
        <v>9</v>
      </c>
    </row>
    <row r="2" spans="1:9" ht="7.5" customHeight="1" x14ac:dyDescent="0.2">
      <c r="A2" s="1"/>
    </row>
    <row r="3" spans="1:9" ht="24" x14ac:dyDescent="0.2">
      <c r="A3" s="59" t="s">
        <v>37</v>
      </c>
      <c r="B3" s="59"/>
      <c r="C3" s="59"/>
      <c r="D3" s="59"/>
      <c r="E3" s="59"/>
      <c r="F3" s="59"/>
      <c r="G3" s="59"/>
      <c r="H3" s="59"/>
      <c r="I3" s="59"/>
    </row>
    <row r="4" spans="1:9" ht="14.25" customHeight="1" x14ac:dyDescent="0.25">
      <c r="A4" s="10" t="s">
        <v>41</v>
      </c>
      <c r="B4" s="22"/>
      <c r="C4" s="10" t="s">
        <v>41</v>
      </c>
      <c r="D4" s="23"/>
      <c r="E4" s="10" t="s">
        <v>41</v>
      </c>
      <c r="F4" s="25"/>
      <c r="G4" s="10" t="s">
        <v>41</v>
      </c>
      <c r="H4" s="25"/>
      <c r="I4" s="10" t="s">
        <v>41</v>
      </c>
    </row>
    <row r="5" spans="1:9" ht="15" x14ac:dyDescent="0.2">
      <c r="A5" s="1" t="s">
        <v>38</v>
      </c>
      <c r="C5" s="1" t="s">
        <v>38</v>
      </c>
      <c r="E5" s="1" t="s">
        <v>38</v>
      </c>
      <c r="G5" s="1" t="s">
        <v>38</v>
      </c>
      <c r="I5" s="1" t="s">
        <v>38</v>
      </c>
    </row>
    <row r="6" spans="1:9" ht="60.75" customHeight="1" x14ac:dyDescent="0.2">
      <c r="A6" s="24"/>
      <c r="C6" s="24"/>
      <c r="E6" s="24"/>
      <c r="G6" s="24"/>
      <c r="I6" s="24"/>
    </row>
    <row r="7" spans="1:9" ht="15" x14ac:dyDescent="0.2">
      <c r="A7" s="1" t="s">
        <v>39</v>
      </c>
      <c r="C7" s="1" t="s">
        <v>39</v>
      </c>
      <c r="E7" s="1" t="s">
        <v>39</v>
      </c>
      <c r="G7" s="1" t="s">
        <v>39</v>
      </c>
      <c r="I7" s="1" t="s">
        <v>39</v>
      </c>
    </row>
    <row r="8" spans="1:9" ht="186" customHeight="1" x14ac:dyDescent="0.2">
      <c r="A8" s="24"/>
      <c r="C8" s="24"/>
      <c r="E8" s="24"/>
      <c r="G8" s="24"/>
      <c r="I8" s="24"/>
    </row>
    <row r="9" spans="1:9" ht="15" x14ac:dyDescent="0.2">
      <c r="A9" s="1" t="s">
        <v>40</v>
      </c>
      <c r="C9" s="1" t="s">
        <v>40</v>
      </c>
      <c r="E9" s="1" t="s">
        <v>40</v>
      </c>
      <c r="G9" s="1" t="s">
        <v>40</v>
      </c>
      <c r="I9" s="1" t="s">
        <v>40</v>
      </c>
    </row>
    <row r="10" spans="1:9" ht="55.5" customHeight="1" x14ac:dyDescent="0.2">
      <c r="A10" s="24"/>
      <c r="C10" s="24"/>
      <c r="E10" s="24"/>
      <c r="G10" s="24"/>
      <c r="I10" s="24"/>
    </row>
    <row r="12" spans="1:9" ht="15" x14ac:dyDescent="0.25">
      <c r="A12" s="10" t="s">
        <v>41</v>
      </c>
      <c r="C12" s="10" t="s">
        <v>41</v>
      </c>
      <c r="E12" s="10" t="s">
        <v>41</v>
      </c>
      <c r="G12" s="10" t="s">
        <v>41</v>
      </c>
      <c r="I12" s="10" t="s">
        <v>41</v>
      </c>
    </row>
    <row r="13" spans="1:9" ht="15" x14ac:dyDescent="0.2">
      <c r="A13" s="1" t="s">
        <v>38</v>
      </c>
      <c r="C13" s="1" t="s">
        <v>38</v>
      </c>
      <c r="E13" s="1" t="s">
        <v>38</v>
      </c>
      <c r="G13" s="1" t="s">
        <v>38</v>
      </c>
      <c r="I13" s="1" t="s">
        <v>38</v>
      </c>
    </row>
    <row r="14" spans="1:9" ht="70.5" customHeight="1" x14ac:dyDescent="0.2">
      <c r="A14" s="24"/>
      <c r="C14" s="24"/>
      <c r="E14" s="24"/>
      <c r="G14" s="24"/>
      <c r="I14" s="24"/>
    </row>
    <row r="15" spans="1:9" ht="15" x14ac:dyDescent="0.2">
      <c r="A15" s="1" t="s">
        <v>39</v>
      </c>
      <c r="C15" s="1" t="s">
        <v>39</v>
      </c>
      <c r="E15" s="1" t="s">
        <v>39</v>
      </c>
      <c r="G15" s="1" t="s">
        <v>39</v>
      </c>
      <c r="I15" s="1" t="s">
        <v>39</v>
      </c>
    </row>
    <row r="16" spans="1:9" ht="187.5" customHeight="1" x14ac:dyDescent="0.2">
      <c r="A16" s="24"/>
      <c r="C16" s="24"/>
      <c r="E16" s="24"/>
      <c r="G16" s="24"/>
      <c r="I16" s="24"/>
    </row>
    <row r="17" spans="1:9" ht="15" x14ac:dyDescent="0.2">
      <c r="A17" s="1" t="s">
        <v>40</v>
      </c>
      <c r="C17" s="1" t="s">
        <v>40</v>
      </c>
      <c r="E17" s="1" t="s">
        <v>40</v>
      </c>
      <c r="G17" s="1" t="s">
        <v>40</v>
      </c>
      <c r="I17" s="1" t="s">
        <v>40</v>
      </c>
    </row>
    <row r="18" spans="1:9" ht="78.75" customHeight="1" x14ac:dyDescent="0.2">
      <c r="A18" s="24"/>
      <c r="C18" s="24"/>
      <c r="E18" s="24"/>
      <c r="G18" s="24"/>
      <c r="I18" s="24"/>
    </row>
  </sheetData>
  <mergeCells count="1">
    <mergeCell ref="A3:I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28BA4-BDB7-4B02-8CB6-E5C8D7EA343B}">
  <dimension ref="A1:I16"/>
  <sheetViews>
    <sheetView workbookViewId="0">
      <selection activeCell="D10" sqref="D10"/>
    </sheetView>
  </sheetViews>
  <sheetFormatPr defaultRowHeight="14.25" x14ac:dyDescent="0.2"/>
  <cols>
    <col min="1" max="1" width="18.44140625" customWidth="1"/>
    <col min="3" max="3" width="16.88671875" customWidth="1"/>
    <col min="4" max="4" width="16.21875" customWidth="1"/>
    <col min="5" max="5" width="17" customWidth="1"/>
    <col min="6" max="6" width="11.44140625" customWidth="1"/>
    <col min="7" max="7" width="25.88671875" customWidth="1"/>
    <col min="8" max="8" width="9.21875" customWidth="1"/>
  </cols>
  <sheetData>
    <row r="1" spans="1:9" ht="24" x14ac:dyDescent="0.2">
      <c r="A1" s="80" t="s">
        <v>49</v>
      </c>
      <c r="B1" s="80"/>
      <c r="C1" s="80"/>
      <c r="D1" s="80"/>
      <c r="E1" s="80"/>
      <c r="F1" s="80"/>
      <c r="G1" s="80"/>
      <c r="H1" s="80"/>
      <c r="I1" s="56"/>
    </row>
    <row r="2" spans="1:9" x14ac:dyDescent="0.2">
      <c r="A2" s="67" t="s">
        <v>54</v>
      </c>
      <c r="B2" s="67"/>
      <c r="C2" s="67"/>
      <c r="D2" s="67"/>
      <c r="E2" s="67"/>
      <c r="F2" s="67"/>
      <c r="G2" s="67"/>
      <c r="H2" s="67"/>
      <c r="I2" s="67"/>
    </row>
    <row r="3" spans="1:9" ht="15" x14ac:dyDescent="0.2">
      <c r="A3" s="52" t="s">
        <v>50</v>
      </c>
      <c r="B3" s="52" t="s">
        <v>51</v>
      </c>
      <c r="C3" s="52" t="s">
        <v>68</v>
      </c>
      <c r="D3" s="52" t="s">
        <v>69</v>
      </c>
      <c r="E3" s="52" t="s">
        <v>70</v>
      </c>
      <c r="F3" s="52" t="s">
        <v>71</v>
      </c>
      <c r="G3" s="52" t="s">
        <v>52</v>
      </c>
      <c r="H3" s="52" t="s">
        <v>53</v>
      </c>
    </row>
    <row r="4" spans="1:9" ht="49.5" customHeight="1" x14ac:dyDescent="0.2">
      <c r="A4" s="54" t="s">
        <v>67</v>
      </c>
      <c r="B4" s="55"/>
      <c r="C4" s="55"/>
      <c r="D4" s="54" t="s">
        <v>72</v>
      </c>
      <c r="E4" s="54" t="s">
        <v>73</v>
      </c>
      <c r="F4" s="54" t="s">
        <v>74</v>
      </c>
      <c r="G4" s="54" t="s">
        <v>75</v>
      </c>
      <c r="H4" s="53"/>
    </row>
    <row r="5" spans="1:9" ht="63" customHeight="1" x14ac:dyDescent="0.2">
      <c r="A5" s="53"/>
      <c r="B5" s="52" t="s">
        <v>55</v>
      </c>
      <c r="C5" s="53"/>
      <c r="D5" s="53"/>
      <c r="E5" s="53"/>
      <c r="F5" s="53"/>
      <c r="G5" s="53"/>
      <c r="H5" s="53"/>
    </row>
    <row r="6" spans="1:9" ht="75" customHeight="1" x14ac:dyDescent="0.2">
      <c r="A6" s="53"/>
      <c r="B6" s="52" t="s">
        <v>56</v>
      </c>
      <c r="C6" s="53"/>
      <c r="D6" s="53"/>
      <c r="E6" s="53"/>
      <c r="F6" s="53"/>
      <c r="G6" s="53"/>
      <c r="H6" s="53"/>
    </row>
    <row r="7" spans="1:9" ht="68.25" customHeight="1" x14ac:dyDescent="0.2">
      <c r="A7" s="53"/>
      <c r="B7" s="52" t="s">
        <v>57</v>
      </c>
      <c r="C7" s="53"/>
      <c r="D7" s="53"/>
      <c r="E7" s="53"/>
      <c r="F7" s="53"/>
      <c r="G7" s="53"/>
      <c r="H7" s="53"/>
    </row>
    <row r="8" spans="1:9" ht="69.75" customHeight="1" x14ac:dyDescent="0.2">
      <c r="A8" s="53"/>
      <c r="B8" s="52" t="s">
        <v>58</v>
      </c>
      <c r="C8" s="53"/>
      <c r="D8" s="53"/>
      <c r="E8" s="53"/>
      <c r="F8" s="53"/>
      <c r="G8" s="53"/>
      <c r="H8" s="53"/>
    </row>
    <row r="9" spans="1:9" ht="71.25" customHeight="1" x14ac:dyDescent="0.2">
      <c r="A9" s="53"/>
      <c r="B9" s="52" t="s">
        <v>59</v>
      </c>
      <c r="C9" s="53"/>
      <c r="D9" s="53"/>
      <c r="E9" s="53"/>
      <c r="F9" s="53"/>
      <c r="G9" s="53"/>
      <c r="H9" s="53"/>
    </row>
    <row r="10" spans="1:9" ht="63.75" customHeight="1" x14ac:dyDescent="0.2">
      <c r="A10" s="53"/>
      <c r="B10" s="52" t="s">
        <v>60</v>
      </c>
      <c r="C10" s="53"/>
      <c r="D10" s="53"/>
      <c r="E10" s="53"/>
      <c r="F10" s="53"/>
      <c r="G10" s="53"/>
      <c r="H10" s="53"/>
    </row>
    <row r="11" spans="1:9" ht="79.5" customHeight="1" x14ac:dyDescent="0.2">
      <c r="A11" s="53"/>
      <c r="B11" s="52" t="s">
        <v>61</v>
      </c>
      <c r="C11" s="53"/>
      <c r="D11" s="53"/>
      <c r="E11" s="53"/>
      <c r="F11" s="53"/>
      <c r="G11" s="53"/>
      <c r="H11" s="53"/>
    </row>
    <row r="12" spans="1:9" ht="82.5" customHeight="1" x14ac:dyDescent="0.2">
      <c r="A12" s="53"/>
      <c r="B12" s="52" t="s">
        <v>62</v>
      </c>
      <c r="C12" s="53"/>
      <c r="D12" s="53"/>
      <c r="E12" s="53"/>
      <c r="F12" s="53"/>
      <c r="G12" s="53"/>
      <c r="H12" s="53"/>
    </row>
    <row r="13" spans="1:9" ht="79.5" customHeight="1" x14ac:dyDescent="0.2">
      <c r="A13" s="53"/>
      <c r="B13" s="52" t="s">
        <v>63</v>
      </c>
      <c r="C13" s="53"/>
      <c r="D13" s="53"/>
      <c r="E13" s="53"/>
      <c r="F13" s="53"/>
      <c r="G13" s="53"/>
      <c r="H13" s="53"/>
    </row>
    <row r="14" spans="1:9" ht="83.25" customHeight="1" x14ac:dyDescent="0.2">
      <c r="A14" s="53"/>
      <c r="B14" s="52" t="s">
        <v>64</v>
      </c>
      <c r="C14" s="53"/>
      <c r="D14" s="53"/>
      <c r="E14" s="53"/>
      <c r="F14" s="53"/>
      <c r="G14" s="53"/>
      <c r="H14" s="53"/>
    </row>
    <row r="15" spans="1:9" ht="78" customHeight="1" x14ac:dyDescent="0.2">
      <c r="A15" s="53"/>
      <c r="B15" s="52" t="s">
        <v>65</v>
      </c>
      <c r="C15" s="53"/>
      <c r="D15" s="53"/>
      <c r="E15" s="53"/>
      <c r="F15" s="53"/>
      <c r="G15" s="53"/>
      <c r="H15" s="53"/>
    </row>
    <row r="16" spans="1:9" ht="86.25" customHeight="1" x14ac:dyDescent="0.2">
      <c r="A16" s="53"/>
      <c r="B16" s="52" t="s">
        <v>66</v>
      </c>
      <c r="C16" s="53"/>
      <c r="D16" s="53"/>
      <c r="E16" s="53"/>
      <c r="F16" s="53"/>
      <c r="G16" s="53"/>
      <c r="H16" s="53"/>
    </row>
  </sheetData>
  <mergeCells count="2">
    <mergeCell ref="A2:I2"/>
    <mergeCell ref="A1:H1"/>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A5EBF-1D3A-4E57-96F8-3FF691451EE5}">
  <dimension ref="A1:I20"/>
  <sheetViews>
    <sheetView workbookViewId="0">
      <selection activeCell="A7" sqref="A7"/>
    </sheetView>
  </sheetViews>
  <sheetFormatPr defaultRowHeight="14.25" x14ac:dyDescent="0.2"/>
  <cols>
    <col min="1" max="1" width="34.77734375" customWidth="1"/>
    <col min="2" max="2" width="2.33203125" customWidth="1"/>
    <col min="3" max="3" width="33.6640625" customWidth="1"/>
    <col min="4" max="4" width="1.6640625" customWidth="1"/>
    <col min="5" max="5" width="34.88671875" customWidth="1"/>
    <col min="6" max="6" width="1.5546875" customWidth="1"/>
    <col min="7" max="7" width="34.21875" customWidth="1"/>
    <col min="8" max="8" width="2.5546875" customWidth="1"/>
    <col min="9" max="9" width="34.44140625" customWidth="1"/>
  </cols>
  <sheetData>
    <row r="1" spans="1:9" ht="15" x14ac:dyDescent="0.2">
      <c r="A1" s="26" t="s">
        <v>42</v>
      </c>
      <c r="C1" s="26" t="s">
        <v>9</v>
      </c>
    </row>
    <row r="2" spans="1:9" ht="7.5" customHeight="1" x14ac:dyDescent="0.2">
      <c r="A2" s="1"/>
    </row>
    <row r="3" spans="1:9" ht="24" x14ac:dyDescent="0.2">
      <c r="A3" s="59" t="s">
        <v>48</v>
      </c>
      <c r="B3" s="59"/>
      <c r="C3" s="59"/>
      <c r="D3" s="59"/>
      <c r="E3" s="59"/>
      <c r="F3" s="59"/>
      <c r="G3" s="59"/>
      <c r="H3" s="59"/>
      <c r="I3" s="59"/>
    </row>
    <row r="4" spans="1:9" ht="14.25" customHeight="1" x14ac:dyDescent="0.25">
      <c r="A4" s="10" t="s">
        <v>43</v>
      </c>
      <c r="B4" s="22"/>
      <c r="C4" s="10" t="s">
        <v>43</v>
      </c>
      <c r="D4" s="23"/>
      <c r="E4" s="10" t="s">
        <v>43</v>
      </c>
      <c r="F4" s="25"/>
      <c r="G4" s="10" t="s">
        <v>43</v>
      </c>
      <c r="H4" s="25"/>
      <c r="I4" s="10" t="s">
        <v>43</v>
      </c>
    </row>
    <row r="5" spans="1:9" ht="14.25" customHeight="1" x14ac:dyDescent="0.25">
      <c r="A5" s="10" t="s">
        <v>47</v>
      </c>
      <c r="B5" s="22"/>
      <c r="C5" s="10" t="s">
        <v>47</v>
      </c>
      <c r="D5" s="23"/>
      <c r="E5" s="10" t="s">
        <v>47</v>
      </c>
      <c r="F5" s="25"/>
      <c r="G5" s="10" t="s">
        <v>47</v>
      </c>
      <c r="H5" s="25"/>
      <c r="I5" s="10" t="s">
        <v>47</v>
      </c>
    </row>
    <row r="6" spans="1:9" ht="15" x14ac:dyDescent="0.2">
      <c r="A6" s="1" t="s">
        <v>44</v>
      </c>
      <c r="C6" s="1" t="s">
        <v>44</v>
      </c>
      <c r="E6" s="1" t="s">
        <v>44</v>
      </c>
      <c r="G6" s="1" t="s">
        <v>44</v>
      </c>
      <c r="I6" s="1" t="s">
        <v>44</v>
      </c>
    </row>
    <row r="7" spans="1:9" ht="60.75" customHeight="1" x14ac:dyDescent="0.2">
      <c r="A7" s="24"/>
      <c r="C7" s="24"/>
      <c r="E7" s="24"/>
      <c r="G7" s="24"/>
      <c r="I7" s="24"/>
    </row>
    <row r="8" spans="1:9" ht="15" x14ac:dyDescent="0.2">
      <c r="A8" s="1" t="s">
        <v>45</v>
      </c>
      <c r="C8" s="1" t="s">
        <v>45</v>
      </c>
      <c r="E8" s="1" t="s">
        <v>45</v>
      </c>
      <c r="G8" s="1" t="s">
        <v>45</v>
      </c>
      <c r="I8" s="1" t="s">
        <v>45</v>
      </c>
    </row>
    <row r="9" spans="1:9" ht="125.25" customHeight="1" x14ac:dyDescent="0.2">
      <c r="A9" s="24"/>
      <c r="C9" s="24"/>
      <c r="E9" s="24"/>
      <c r="G9" s="24"/>
      <c r="I9" s="24"/>
    </row>
    <row r="10" spans="1:9" ht="15" x14ac:dyDescent="0.2">
      <c r="A10" s="1" t="s">
        <v>46</v>
      </c>
      <c r="C10" s="1" t="s">
        <v>46</v>
      </c>
      <c r="E10" s="1" t="s">
        <v>46</v>
      </c>
      <c r="G10" s="1" t="s">
        <v>46</v>
      </c>
      <c r="I10" s="1" t="s">
        <v>46</v>
      </c>
    </row>
    <row r="11" spans="1:9" ht="55.5" customHeight="1" x14ac:dyDescent="0.2">
      <c r="A11" s="24"/>
      <c r="C11" s="24"/>
      <c r="E11" s="24"/>
      <c r="G11" s="24"/>
      <c r="I11" s="24"/>
    </row>
    <row r="13" spans="1:9" ht="15" x14ac:dyDescent="0.25">
      <c r="A13" s="10" t="s">
        <v>43</v>
      </c>
      <c r="C13" s="10" t="s">
        <v>43</v>
      </c>
      <c r="E13" s="10" t="s">
        <v>43</v>
      </c>
      <c r="G13" s="10" t="s">
        <v>43</v>
      </c>
      <c r="I13" s="10" t="s">
        <v>43</v>
      </c>
    </row>
    <row r="14" spans="1:9" ht="15.75" customHeight="1" x14ac:dyDescent="0.25">
      <c r="A14" s="10" t="s">
        <v>47</v>
      </c>
      <c r="B14" s="22"/>
      <c r="C14" s="10" t="s">
        <v>47</v>
      </c>
      <c r="D14" s="23"/>
      <c r="E14" s="10" t="s">
        <v>47</v>
      </c>
      <c r="F14" s="25"/>
      <c r="G14" s="10" t="s">
        <v>47</v>
      </c>
      <c r="H14" s="25"/>
      <c r="I14" s="10" t="s">
        <v>47</v>
      </c>
    </row>
    <row r="15" spans="1:9" ht="15" x14ac:dyDescent="0.2">
      <c r="A15" s="1" t="s">
        <v>44</v>
      </c>
      <c r="C15" s="1" t="s">
        <v>44</v>
      </c>
      <c r="E15" s="1" t="s">
        <v>44</v>
      </c>
      <c r="G15" s="1" t="s">
        <v>44</v>
      </c>
      <c r="I15" s="1" t="s">
        <v>44</v>
      </c>
    </row>
    <row r="16" spans="1:9" ht="70.5" customHeight="1" x14ac:dyDescent="0.2">
      <c r="A16" s="24"/>
      <c r="C16" s="24"/>
      <c r="E16" s="24"/>
      <c r="G16" s="24"/>
      <c r="I16" s="24"/>
    </row>
    <row r="17" spans="1:9" ht="15" x14ac:dyDescent="0.2">
      <c r="A17" s="1" t="s">
        <v>45</v>
      </c>
      <c r="C17" s="1" t="s">
        <v>45</v>
      </c>
      <c r="E17" s="1" t="s">
        <v>45</v>
      </c>
      <c r="G17" s="1" t="s">
        <v>45</v>
      </c>
      <c r="I17" s="1" t="s">
        <v>45</v>
      </c>
    </row>
    <row r="18" spans="1:9" ht="126" customHeight="1" x14ac:dyDescent="0.2">
      <c r="A18" s="24"/>
      <c r="C18" s="24"/>
      <c r="E18" s="24"/>
      <c r="G18" s="24"/>
      <c r="I18" s="24"/>
    </row>
    <row r="19" spans="1:9" ht="15" x14ac:dyDescent="0.2">
      <c r="A19" s="1" t="s">
        <v>46</v>
      </c>
      <c r="C19" s="1" t="s">
        <v>46</v>
      </c>
      <c r="E19" s="1" t="s">
        <v>46</v>
      </c>
      <c r="G19" s="1" t="s">
        <v>46</v>
      </c>
      <c r="I19" s="1" t="s">
        <v>46</v>
      </c>
    </row>
    <row r="20" spans="1:9" ht="78.75" customHeight="1" x14ac:dyDescent="0.2">
      <c r="A20" s="24"/>
      <c r="C20" s="24"/>
      <c r="E20" s="24"/>
      <c r="G20" s="24"/>
      <c r="I20" s="24"/>
    </row>
  </sheetData>
  <mergeCells count="1">
    <mergeCell ref="A3:I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59999389629810485"/>
    <pageSetUpPr autoPageBreaks="0" fitToPage="1"/>
  </sheetPr>
  <dimension ref="A1:L15"/>
  <sheetViews>
    <sheetView showGridLines="0" zoomScaleNormal="100" workbookViewId="0">
      <selection activeCell="K11" sqref="K11"/>
    </sheetView>
  </sheetViews>
  <sheetFormatPr defaultColWidth="8.88671875" defaultRowHeight="15" x14ac:dyDescent="0.2"/>
  <cols>
    <col min="1" max="1" width="1.77734375" style="27" customWidth="1"/>
    <col min="2" max="8" width="15.44140625" style="27" customWidth="1"/>
    <col min="9" max="9" width="1.77734375" style="27" customWidth="1"/>
    <col min="10" max="10" width="8.77734375" style="27" customWidth="1"/>
    <col min="11" max="12" width="12.44140625" style="27" customWidth="1"/>
    <col min="13" max="13" width="1.77734375" style="27" customWidth="1"/>
    <col min="14" max="16384" width="8.88671875" style="27"/>
  </cols>
  <sheetData>
    <row r="1" spans="1:12" ht="9" customHeight="1" x14ac:dyDescent="0.2">
      <c r="I1" s="27" t="s">
        <v>2</v>
      </c>
    </row>
    <row r="2" spans="1:12" ht="100.5" customHeight="1" x14ac:dyDescent="0.2">
      <c r="B2" s="81" t="str">
        <f>"January "&amp;CalendarYear</f>
        <v>January 2024</v>
      </c>
      <c r="C2" s="81"/>
      <c r="D2" s="81"/>
      <c r="E2" s="28"/>
      <c r="F2" s="28"/>
      <c r="G2" s="28"/>
      <c r="H2" s="29"/>
    </row>
    <row r="3" spans="1:12" s="31" customFormat="1" ht="19.5" customHeight="1" thickBot="1" x14ac:dyDescent="0.25">
      <c r="A3" s="27"/>
      <c r="B3" s="30" t="str">
        <f>WeekStart</f>
        <v>Sunday</v>
      </c>
      <c r="C3" s="30" t="str">
        <f t="shared" ref="C3:H3" si="0">TEXT(C4,"dddd")</f>
        <v>Monday</v>
      </c>
      <c r="D3" s="30" t="str">
        <f t="shared" si="0"/>
        <v>Tuesday</v>
      </c>
      <c r="E3" s="30" t="str">
        <f t="shared" si="0"/>
        <v>Wednesday</v>
      </c>
      <c r="F3" s="30" t="str">
        <f t="shared" si="0"/>
        <v>Thursday</v>
      </c>
      <c r="G3" s="30" t="str">
        <f t="shared" si="0"/>
        <v>Friday</v>
      </c>
      <c r="H3" s="30" t="str">
        <f t="shared" si="0"/>
        <v>Saturday</v>
      </c>
      <c r="K3" s="84" t="s">
        <v>3</v>
      </c>
      <c r="L3" s="84"/>
    </row>
    <row r="4" spans="1:12" s="32" customFormat="1" ht="19.5" customHeight="1" x14ac:dyDescent="0.2">
      <c r="B4" s="33">
        <f t="array" ref="B4:H4">DaysAndWeeks+DATE(CalendarYear,1,1)-WEEKDAY(DATE(CalendarYear,1,1),(WeekStart="Monday")+1)+1</f>
        <v>45291</v>
      </c>
      <c r="C4" s="33">
        <v>45292</v>
      </c>
      <c r="D4" s="33">
        <v>45293</v>
      </c>
      <c r="E4" s="33">
        <v>45294</v>
      </c>
      <c r="F4" s="33">
        <v>45295</v>
      </c>
      <c r="G4" s="33">
        <v>45296</v>
      </c>
      <c r="H4" s="33">
        <v>45297</v>
      </c>
      <c r="K4" s="34" t="s">
        <v>4</v>
      </c>
      <c r="L4" s="35" t="s">
        <v>5</v>
      </c>
    </row>
    <row r="5" spans="1:12" s="36" customFormat="1" ht="48" customHeight="1" x14ac:dyDescent="0.2">
      <c r="K5" s="37">
        <v>2024</v>
      </c>
      <c r="L5" s="38" t="s">
        <v>0</v>
      </c>
    </row>
    <row r="6" spans="1:12" s="32" customFormat="1" ht="19.5" customHeight="1" x14ac:dyDescent="0.2">
      <c r="B6" s="39">
        <f t="array" ref="B6:H6">DaysAndWeeks+DATE(CalendarYear,1,1)-WEEKDAY(DATE(CalendarYear,1,1),(WeekStart="Monday")+1)+8</f>
        <v>45298</v>
      </c>
      <c r="C6" s="39">
        <v>45299</v>
      </c>
      <c r="D6" s="39">
        <v>45300</v>
      </c>
      <c r="E6" s="39">
        <v>45301</v>
      </c>
      <c r="F6" s="39">
        <v>45302</v>
      </c>
      <c r="G6" s="39">
        <v>45303</v>
      </c>
      <c r="H6" s="39">
        <v>45304</v>
      </c>
    </row>
    <row r="7" spans="1:12" s="36" customFormat="1" ht="48" customHeight="1" x14ac:dyDescent="0.2">
      <c r="B7" s="40"/>
      <c r="C7" s="40"/>
      <c r="D7" s="40"/>
      <c r="E7" s="40"/>
      <c r="F7" s="40"/>
      <c r="G7" s="40"/>
      <c r="H7" s="40"/>
    </row>
    <row r="8" spans="1:12" s="32" customFormat="1" ht="19.5" customHeight="1" x14ac:dyDescent="0.2">
      <c r="B8" s="33">
        <f t="array" ref="B8:H8">DaysAndWeeks+DATE(CalendarYear,1,1)-WEEKDAY(DATE(CalendarYear,1,1),(WeekStart="Monday")+1)+15</f>
        <v>45305</v>
      </c>
      <c r="C8" s="33">
        <v>45306</v>
      </c>
      <c r="D8" s="33">
        <v>45307</v>
      </c>
      <c r="E8" s="33">
        <v>45308</v>
      </c>
      <c r="F8" s="33">
        <v>45309</v>
      </c>
      <c r="G8" s="33">
        <v>45310</v>
      </c>
      <c r="H8" s="33">
        <v>45311</v>
      </c>
    </row>
    <row r="9" spans="1:12" s="36" customFormat="1" ht="48" customHeight="1" x14ac:dyDescent="0.2"/>
    <row r="10" spans="1:12" s="32" customFormat="1" ht="19.5" customHeight="1" x14ac:dyDescent="0.2">
      <c r="B10" s="39">
        <f t="array" ref="B10:H10">DaysAndWeeks+DATE(CalendarYear,1,1)-WEEKDAY(DATE(CalendarYear,1,1),(WeekStart="Monday")+1)+22</f>
        <v>45312</v>
      </c>
      <c r="C10" s="39">
        <v>45313</v>
      </c>
      <c r="D10" s="39">
        <v>45314</v>
      </c>
      <c r="E10" s="39">
        <v>45315</v>
      </c>
      <c r="F10" s="39">
        <v>45316</v>
      </c>
      <c r="G10" s="39">
        <v>45317</v>
      </c>
      <c r="H10" s="39">
        <v>45318</v>
      </c>
    </row>
    <row r="11" spans="1:12" s="36" customFormat="1" ht="48" customHeight="1" x14ac:dyDescent="0.2">
      <c r="B11" s="40"/>
      <c r="C11" s="40"/>
      <c r="D11" s="40"/>
      <c r="E11" s="40"/>
      <c r="F11" s="40"/>
      <c r="G11" s="40"/>
      <c r="H11" s="40"/>
    </row>
    <row r="12" spans="1:12" s="32" customFormat="1" ht="19.5" customHeight="1" x14ac:dyDescent="0.2">
      <c r="B12" s="33">
        <f t="array" ref="B12:H12">DaysAndWeeks+DATE(CalendarYear,1,1)-WEEKDAY(DATE(CalendarYear,1,1),(WeekStart="Monday")+1)+29</f>
        <v>45319</v>
      </c>
      <c r="C12" s="33">
        <v>45320</v>
      </c>
      <c r="D12" s="33">
        <v>45321</v>
      </c>
      <c r="E12" s="33">
        <v>45322</v>
      </c>
      <c r="F12" s="33">
        <v>45323</v>
      </c>
      <c r="G12" s="33">
        <v>45324</v>
      </c>
      <c r="H12" s="33">
        <v>45325</v>
      </c>
    </row>
    <row r="13" spans="1:12" s="36" customFormat="1" ht="48" customHeight="1" x14ac:dyDescent="0.2"/>
    <row r="14" spans="1:12" s="32" customFormat="1" ht="19.5" customHeight="1" x14ac:dyDescent="0.2">
      <c r="B14" s="39">
        <f t="array" ref="B14:C14">DaysAndWeeks+DATE(CalendarYear,1,1)-WEEKDAY(DATE(CalendarYear,1,1),(WeekStart="Monday")+1)+36</f>
        <v>45326</v>
      </c>
      <c r="C14" s="39">
        <v>45327</v>
      </c>
      <c r="D14" s="82" t="s">
        <v>1</v>
      </c>
      <c r="E14" s="82"/>
      <c r="F14" s="82"/>
      <c r="G14" s="82"/>
      <c r="H14" s="82"/>
    </row>
    <row r="15" spans="1:12" s="36" customFormat="1" ht="48" customHeight="1" x14ac:dyDescent="0.2">
      <c r="B15" s="40"/>
      <c r="C15" s="40"/>
      <c r="D15" s="83"/>
      <c r="E15" s="83"/>
      <c r="F15" s="83"/>
      <c r="G15" s="83"/>
      <c r="H15" s="83"/>
    </row>
  </sheetData>
  <mergeCells count="4">
    <mergeCell ref="B2:D2"/>
    <mergeCell ref="D14:H14"/>
    <mergeCell ref="D15:H15"/>
    <mergeCell ref="K3:L3"/>
  </mergeCells>
  <phoneticPr fontId="1" type="noConversion"/>
  <conditionalFormatting sqref="B4:G4">
    <cfRule type="expression" dxfId="23" priority="23">
      <formula>DAY(B4)&gt;8</formula>
    </cfRule>
  </conditionalFormatting>
  <conditionalFormatting sqref="B12:H12 B14:C14">
    <cfRule type="expression" dxfId="22" priority="24">
      <formula>AND(DAY(B12)&gt;=1,DAY(B12)&lt;=15)</formula>
    </cfRule>
  </conditionalFormatting>
  <dataValidations count="13">
    <dataValidation type="list" errorStyle="warning" allowBlank="1" showInputMessage="1" showErrorMessage="1" error="Select a day from the list. Select CANCEL, then press ALT+DOWN ARROW to pick day from the drop-down list" prompt="Select week start day in this cell. Press ALT+DOWN ARROW to open drop-down list, press DOWN ARROW then ENTER to make selection" sqref="L5" xr:uid="{00000000-0002-0000-0000-000000000000}">
      <formula1>"Sunday, Monday"</formula1>
    </dataValidation>
    <dataValidation allowBlank="1" showInputMessage="1" showErrorMessage="1" prompt="Create a custom one-month calendar in this workbook. Customize year and starting day of the week for all months with this January worksheet. Each month is on a separate worksheet." sqref="A1" xr:uid="{00000000-0002-0000-0000-000001000000}"/>
    <dataValidation allowBlank="1" showInputMessage="1" showErrorMessage="1" prompt="Enter year in cell below" sqref="K4" xr:uid="{00000000-0002-0000-0000-000002000000}"/>
    <dataValidation allowBlank="1" showInputMessage="1" showErrorMessage="1" prompt="Select week start day in cell below" sqref="L4" xr:uid="{00000000-0002-0000-0000-000003000000}"/>
    <dataValidation allowBlank="1" showInputMessage="1" showErrorMessage="1" prompt="Enter year in this cell" sqref="K5" xr:uid="{00000000-0002-0000-0000-000004000000}"/>
    <dataValidation allowBlank="1" showInputMessage="1" showErrorMessage="1" prompt="This row contains weekday names for this calendar. This cell contains the starting day of the week. To change week start day, enter a new weekday in cell L5, in this worksheet." sqref="B3" xr:uid="{00000000-0002-0000-0000-000005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000-000006000000}"/>
    <dataValidation allowBlank="1" showInputMessage="1" showErrorMessage="1" prompt="The year in this cell is automatically updated based on the year entered in cell K5. Calendar below has dates for previous and next month with lighter font shade." sqref="B2:D2" xr:uid="{00000000-0002-0000-0000-000007000000}"/>
    <dataValidation allowBlank="1" showInputMessage="1" showErrorMessage="1" prompt="Automatically determined weekday" sqref="C3:H3" xr:uid="{00000000-0002-0000-0000-000008000000}"/>
    <dataValidation allowBlank="1" showInputMessage="1" showErrorMessage="1" prompt="This row &amp; rows 7, 9, 11, 13, &amp; 15 are cells for entering daily notes related to the calendar day in the cell above." sqref="B5" xr:uid="{00000000-0002-0000-0000-000009000000}"/>
    <dataValidation allowBlank="1" showInputMessage="1" prompt="Enter monthly Notes in this cell" sqref="D15:H15" xr:uid="{00000000-0002-0000-0000-00000A000000}"/>
    <dataValidation allowBlank="1" showInputMessage="1" prompt="Enter monthly Notes in cell below" sqref="D14:H14" xr:uid="{00000000-0002-0000-0000-00000B000000}"/>
    <dataValidation allowBlank="1" showInputMessage="1" showErrorMessage="1" prompt="Enter year and select calendar start day in cells below. These Calendar Settings cells will not print" sqref="K3" xr:uid="{00000000-0002-0000-0000-00000C000000}"/>
  </dataValidations>
  <printOptions horizontalCentered="1"/>
  <pageMargins left="0.25" right="0.25" top="0.5" bottom="0.5" header="0.3" footer="0.3"/>
  <pageSetup orientation="landscape" r:id="rId1"/>
  <headerFooter differentFirst="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59999389629810485"/>
    <pageSetUpPr fitToPage="1"/>
  </sheetPr>
  <dimension ref="A1:I15"/>
  <sheetViews>
    <sheetView showGridLines="0" zoomScaleNormal="100" workbookViewId="0">
      <selection activeCell="E6" sqref="E6"/>
    </sheetView>
  </sheetViews>
  <sheetFormatPr defaultColWidth="8.88671875" defaultRowHeight="15" x14ac:dyDescent="0.2"/>
  <cols>
    <col min="1" max="1" width="1.77734375" style="27" customWidth="1"/>
    <col min="2" max="8" width="15.44140625" style="27" customWidth="1"/>
    <col min="9" max="9" width="1.77734375" style="27" customWidth="1"/>
    <col min="10" max="16384" width="8.88671875" style="27"/>
  </cols>
  <sheetData>
    <row r="1" spans="1:9" ht="9" customHeight="1" x14ac:dyDescent="0.2">
      <c r="I1" s="27" t="s">
        <v>2</v>
      </c>
    </row>
    <row r="2" spans="1:9" ht="100.5" customHeight="1" x14ac:dyDescent="0.2">
      <c r="B2" s="81" t="str">
        <f>"February "&amp;CalendarYear</f>
        <v>February 2024</v>
      </c>
      <c r="C2" s="81"/>
      <c r="D2" s="81"/>
      <c r="E2" s="28"/>
      <c r="F2" s="28"/>
      <c r="G2" s="28"/>
      <c r="H2" s="29"/>
    </row>
    <row r="3" spans="1:9" s="31" customFormat="1" ht="19.5" customHeight="1" thickBot="1" x14ac:dyDescent="0.25">
      <c r="A3" s="27"/>
      <c r="B3" s="30" t="str">
        <f>WeekStart</f>
        <v>Sunday</v>
      </c>
      <c r="C3" s="30" t="str">
        <f t="shared" ref="C3:H3" si="0">TEXT(C4,"dddd")</f>
        <v>Monday</v>
      </c>
      <c r="D3" s="30" t="str">
        <f t="shared" si="0"/>
        <v>Tuesday</v>
      </c>
      <c r="E3" s="30" t="str">
        <f t="shared" si="0"/>
        <v>Wednesday</v>
      </c>
      <c r="F3" s="30" t="str">
        <f t="shared" si="0"/>
        <v>Thursday</v>
      </c>
      <c r="G3" s="30" t="str">
        <f t="shared" si="0"/>
        <v>Friday</v>
      </c>
      <c r="H3" s="30" t="str">
        <f t="shared" si="0"/>
        <v>Saturday</v>
      </c>
    </row>
    <row r="4" spans="1:9" s="32" customFormat="1" ht="19.5" customHeight="1" x14ac:dyDescent="0.2">
      <c r="B4" s="33">
        <f t="array" ref="B4:H4">DaysAndWeeks+DATE(CalendarYear,2,1)-WEEKDAY(DATE(CalendarYear,2,1),(WeekStart="Monday")+1)+1</f>
        <v>45319</v>
      </c>
      <c r="C4" s="33">
        <v>45320</v>
      </c>
      <c r="D4" s="33">
        <v>45321</v>
      </c>
      <c r="E4" s="33">
        <v>45322</v>
      </c>
      <c r="F4" s="33">
        <v>45323</v>
      </c>
      <c r="G4" s="33">
        <v>45324</v>
      </c>
      <c r="H4" s="33">
        <v>45325</v>
      </c>
    </row>
    <row r="5" spans="1:9" s="36" customFormat="1" ht="48" customHeight="1" x14ac:dyDescent="0.2"/>
    <row r="6" spans="1:9" s="32" customFormat="1" ht="19.5" customHeight="1" x14ac:dyDescent="0.2">
      <c r="B6" s="39">
        <f t="array" ref="B6:H6">DaysAndWeeks+DATE(CalendarYear,2,1)-WEEKDAY(DATE(CalendarYear,2,1),(WeekStart="Monday")+1)+8</f>
        <v>45326</v>
      </c>
      <c r="C6" s="39">
        <v>45327</v>
      </c>
      <c r="D6" s="39">
        <v>45328</v>
      </c>
      <c r="E6" s="39">
        <v>45329</v>
      </c>
      <c r="F6" s="39">
        <v>45330</v>
      </c>
      <c r="G6" s="39">
        <v>45331</v>
      </c>
      <c r="H6" s="39">
        <v>45332</v>
      </c>
    </row>
    <row r="7" spans="1:9" s="36" customFormat="1" ht="48" customHeight="1" x14ac:dyDescent="0.2">
      <c r="B7" s="40"/>
      <c r="C7" s="40"/>
      <c r="D7" s="40"/>
      <c r="E7" s="40"/>
      <c r="F7" s="40"/>
      <c r="G7" s="40"/>
      <c r="H7" s="40"/>
    </row>
    <row r="8" spans="1:9" s="32" customFormat="1" ht="19.5" customHeight="1" x14ac:dyDescent="0.2">
      <c r="B8" s="33">
        <f t="array" ref="B8:H8">DaysAndWeeks+DATE(CalendarYear,2,1)-WEEKDAY(DATE(CalendarYear,2,1),(WeekStart="Monday")+1)+15</f>
        <v>45333</v>
      </c>
      <c r="C8" s="33">
        <v>45334</v>
      </c>
      <c r="D8" s="33">
        <v>45335</v>
      </c>
      <c r="E8" s="33">
        <v>45336</v>
      </c>
      <c r="F8" s="33">
        <v>45337</v>
      </c>
      <c r="G8" s="33">
        <v>45338</v>
      </c>
      <c r="H8" s="33">
        <v>45339</v>
      </c>
    </row>
    <row r="9" spans="1:9" s="36" customFormat="1" ht="48" customHeight="1" x14ac:dyDescent="0.2"/>
    <row r="10" spans="1:9" s="32" customFormat="1" ht="19.5" customHeight="1" x14ac:dyDescent="0.2">
      <c r="B10" s="39">
        <f t="array" ref="B10:H10">DaysAndWeeks+DATE(CalendarYear,2,1)-WEEKDAY(DATE(CalendarYear,2,1),(WeekStart="Monday")+1)+22</f>
        <v>45340</v>
      </c>
      <c r="C10" s="39">
        <v>45341</v>
      </c>
      <c r="D10" s="39">
        <v>45342</v>
      </c>
      <c r="E10" s="39">
        <v>45343</v>
      </c>
      <c r="F10" s="39">
        <v>45344</v>
      </c>
      <c r="G10" s="39">
        <v>45345</v>
      </c>
      <c r="H10" s="39">
        <v>45346</v>
      </c>
    </row>
    <row r="11" spans="1:9" s="36" customFormat="1" ht="48" customHeight="1" x14ac:dyDescent="0.2">
      <c r="B11" s="40"/>
      <c r="C11" s="40"/>
      <c r="D11" s="40"/>
      <c r="E11" s="40"/>
      <c r="F11" s="40"/>
      <c r="G11" s="40"/>
      <c r="H11" s="40"/>
    </row>
    <row r="12" spans="1:9" s="32" customFormat="1" ht="19.5" customHeight="1" x14ac:dyDescent="0.2">
      <c r="B12" s="33">
        <f t="array" ref="B12:H12">DaysAndWeeks+DATE(CalendarYear,2,1)-WEEKDAY(DATE(CalendarYear,2,1),(WeekStart="Monday")+1)+29</f>
        <v>45347</v>
      </c>
      <c r="C12" s="33">
        <v>45348</v>
      </c>
      <c r="D12" s="33">
        <v>45349</v>
      </c>
      <c r="E12" s="33">
        <v>45350</v>
      </c>
      <c r="F12" s="33">
        <v>45351</v>
      </c>
      <c r="G12" s="33">
        <v>45352</v>
      </c>
      <c r="H12" s="33">
        <v>45353</v>
      </c>
    </row>
    <row r="13" spans="1:9" s="36" customFormat="1" ht="48" customHeight="1" x14ac:dyDescent="0.2"/>
    <row r="14" spans="1:9" s="32" customFormat="1" ht="19.5" customHeight="1" x14ac:dyDescent="0.2">
      <c r="B14" s="39">
        <f t="array" ref="B14:C14">DaysAndWeeks+DATE(CalendarYear,2,1)-WEEKDAY(DATE(CalendarYear,2,1),(WeekStart="Monday")+1)+36</f>
        <v>45354</v>
      </c>
      <c r="C14" s="39">
        <v>45355</v>
      </c>
      <c r="D14" s="82" t="s">
        <v>1</v>
      </c>
      <c r="E14" s="82"/>
      <c r="F14" s="82"/>
      <c r="G14" s="82"/>
      <c r="H14" s="82"/>
    </row>
    <row r="15" spans="1:9" s="36" customFormat="1" ht="48" customHeight="1" x14ac:dyDescent="0.2">
      <c r="B15" s="40"/>
      <c r="C15" s="40"/>
      <c r="D15" s="83"/>
      <c r="E15" s="83"/>
      <c r="F15" s="83"/>
      <c r="G15" s="83"/>
      <c r="H15" s="83"/>
    </row>
  </sheetData>
  <mergeCells count="3">
    <mergeCell ref="B2:D2"/>
    <mergeCell ref="D14:H14"/>
    <mergeCell ref="D15:H15"/>
  </mergeCells>
  <conditionalFormatting sqref="B4:G4">
    <cfRule type="expression" dxfId="21" priority="1">
      <formula>DAY(B4)&gt;8</formula>
    </cfRule>
  </conditionalFormatting>
  <conditionalFormatting sqref="B12:H12 B14:C14">
    <cfRule type="expression" dxfId="20" priority="2">
      <formula>AND(DAY(B12)&gt;=1,DAY(B12)&lt;=15)</formula>
    </cfRule>
  </conditionalFormatting>
  <dataValidations count="8">
    <dataValidation allowBlank="1" showInputMessage="1" showErrorMessage="1" prompt="Automatically determined weekday" sqref="C3:H3" xr:uid="{00000000-0002-0000-0100-000000000000}"/>
    <dataValidation allowBlank="1" showInputMessage="1" showErrorMessage="1" prompt="The year in this cell is automatically updated based on year entered in January worksheet. Calendar below has dates for previous and next month with lighter font shade" sqref="B2:D2" xr:uid="{00000000-0002-0000-0100-000001000000}"/>
    <dataValidation allowBlank="1" showInputMessage="1" showErrorMessage="1" prompt="This row contains weekday names for this calendar. This cell contains the starting day of the week. To change week start day, select a new weekday in January worksheet cell L5." sqref="B3" xr:uid="{00000000-0002-0000-0100-000002000000}"/>
    <dataValidation allowBlank="1" showInputMessage="1" showErrorMessage="1" prompt="February month calendar" sqref="A1" xr:uid="{00000000-0002-0000-0100-000003000000}"/>
    <dataValidation allowBlank="1" showInputMessage="1" prompt="Enter monthly Notes in cell below" sqref="D14:H14" xr:uid="{00000000-0002-0000-0100-000004000000}"/>
    <dataValidation allowBlank="1" showInputMessage="1" prompt="Enter monthly Notes in this cell" sqref="D15:H15" xr:uid="{00000000-0002-0000-0100-000005000000}"/>
    <dataValidation allowBlank="1" showInputMessage="1" showErrorMessage="1" prompt="This row &amp; rows 7, 9, 11, 13, &amp; 15 are cells for entering daily notes related to the calendar day in the cell above." sqref="B5" xr:uid="{00000000-0002-0000-0100-000006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100-000007000000}"/>
  </dataValidations>
  <printOptions horizontalCentered="1"/>
  <pageMargins left="0.25" right="0.25" top="0.5" bottom="0.5" header="0.3" footer="0.3"/>
  <pageSetup orientation="landscape" r:id="rId1"/>
  <headerFooter differentFirst="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fitToPage="1"/>
  </sheetPr>
  <dimension ref="A1:I15"/>
  <sheetViews>
    <sheetView showGridLines="0" zoomScaleNormal="100" workbookViewId="0">
      <selection sqref="A1:XFD1048576"/>
    </sheetView>
  </sheetViews>
  <sheetFormatPr defaultColWidth="8.88671875" defaultRowHeight="15" x14ac:dyDescent="0.2"/>
  <cols>
    <col min="1" max="1" width="1.77734375" style="27" customWidth="1"/>
    <col min="2" max="8" width="15.44140625" style="27" customWidth="1"/>
    <col min="9" max="9" width="1.77734375" style="27" customWidth="1"/>
    <col min="10" max="10" width="10.6640625" style="27" customWidth="1"/>
    <col min="11" max="16384" width="8.88671875" style="27"/>
  </cols>
  <sheetData>
    <row r="1" spans="1:9" ht="9" customHeight="1" x14ac:dyDescent="0.2">
      <c r="I1" s="27" t="s">
        <v>2</v>
      </c>
    </row>
    <row r="2" spans="1:9" ht="100.5" customHeight="1" x14ac:dyDescent="0.2">
      <c r="B2" s="85" t="str">
        <f>"March "&amp;CalendarYear</f>
        <v>March 2024</v>
      </c>
      <c r="C2" s="85"/>
      <c r="D2" s="85"/>
      <c r="E2" s="28"/>
      <c r="F2" s="28"/>
      <c r="G2" s="28"/>
      <c r="H2" s="29"/>
    </row>
    <row r="3" spans="1:9" s="31" customFormat="1" ht="19.5" customHeight="1" thickBot="1" x14ac:dyDescent="0.25">
      <c r="A3" s="27"/>
      <c r="B3" s="41" t="str">
        <f>WeekStart</f>
        <v>Sunday</v>
      </c>
      <c r="C3" s="41" t="str">
        <f t="shared" ref="C3:H3" si="0">TEXT(C4,"dddd")</f>
        <v>Monday</v>
      </c>
      <c r="D3" s="41" t="str">
        <f t="shared" si="0"/>
        <v>Tuesday</v>
      </c>
      <c r="E3" s="41" t="str">
        <f t="shared" si="0"/>
        <v>Wednesday</v>
      </c>
      <c r="F3" s="41" t="str">
        <f t="shared" si="0"/>
        <v>Thursday</v>
      </c>
      <c r="G3" s="41" t="str">
        <f t="shared" si="0"/>
        <v>Friday</v>
      </c>
      <c r="H3" s="41" t="str">
        <f t="shared" si="0"/>
        <v>Saturday</v>
      </c>
    </row>
    <row r="4" spans="1:9" s="32" customFormat="1" ht="19.5" customHeight="1" x14ac:dyDescent="0.2">
      <c r="B4" s="33">
        <f t="array" ref="B4:H4">DaysAndWeeks+DATE(CalendarYear,3,1)-WEEKDAY(DATE(CalendarYear,3,1),(WeekStart="Monday")+1)+1</f>
        <v>45347</v>
      </c>
      <c r="C4" s="33">
        <v>45348</v>
      </c>
      <c r="D4" s="33">
        <v>45349</v>
      </c>
      <c r="E4" s="33">
        <v>45350</v>
      </c>
      <c r="F4" s="33">
        <v>45351</v>
      </c>
      <c r="G4" s="33">
        <v>45352</v>
      </c>
      <c r="H4" s="33">
        <v>45353</v>
      </c>
    </row>
    <row r="5" spans="1:9" s="36" customFormat="1" ht="48" customHeight="1" x14ac:dyDescent="0.2"/>
    <row r="6" spans="1:9" s="32" customFormat="1" ht="19.5" customHeight="1" x14ac:dyDescent="0.2">
      <c r="B6" s="42">
        <f t="array" ref="B6:H6">DaysAndWeeks+DATE(CalendarYear,3,1)-WEEKDAY(DATE(CalendarYear,3,1),(WeekStart="Monday")+1)+8</f>
        <v>45354</v>
      </c>
      <c r="C6" s="42">
        <v>45355</v>
      </c>
      <c r="D6" s="42">
        <v>45356</v>
      </c>
      <c r="E6" s="42">
        <v>45357</v>
      </c>
      <c r="F6" s="42">
        <v>45358</v>
      </c>
      <c r="G6" s="42">
        <v>45359</v>
      </c>
      <c r="H6" s="42">
        <v>45360</v>
      </c>
    </row>
    <row r="7" spans="1:9" s="36" customFormat="1" ht="48" customHeight="1" x14ac:dyDescent="0.2">
      <c r="B7" s="43"/>
      <c r="C7" s="43"/>
      <c r="D7" s="43"/>
      <c r="E7" s="43"/>
      <c r="F7" s="43"/>
      <c r="G7" s="43"/>
      <c r="H7" s="43"/>
    </row>
    <row r="8" spans="1:9" s="32" customFormat="1" ht="19.5" customHeight="1" x14ac:dyDescent="0.2">
      <c r="B8" s="33">
        <f t="array" ref="B8:H8">DaysAndWeeks+DATE(CalendarYear,3,1)-WEEKDAY(DATE(CalendarYear,3,1),(WeekStart="Monday")+1)+15</f>
        <v>45361</v>
      </c>
      <c r="C8" s="33">
        <v>45362</v>
      </c>
      <c r="D8" s="33">
        <v>45363</v>
      </c>
      <c r="E8" s="33">
        <v>45364</v>
      </c>
      <c r="F8" s="33">
        <v>45365</v>
      </c>
      <c r="G8" s="33">
        <v>45366</v>
      </c>
      <c r="H8" s="33">
        <v>45367</v>
      </c>
    </row>
    <row r="9" spans="1:9" s="36" customFormat="1" ht="48" customHeight="1" x14ac:dyDescent="0.2"/>
    <row r="10" spans="1:9" s="32" customFormat="1" ht="19.5" customHeight="1" x14ac:dyDescent="0.2">
      <c r="B10" s="42">
        <f t="array" ref="B10:H10">DaysAndWeeks+DATE(CalendarYear,3,1)-WEEKDAY(DATE(CalendarYear,3,1),(WeekStart="Monday")+1)+22</f>
        <v>45368</v>
      </c>
      <c r="C10" s="42">
        <v>45369</v>
      </c>
      <c r="D10" s="42">
        <v>45370</v>
      </c>
      <c r="E10" s="42">
        <v>45371</v>
      </c>
      <c r="F10" s="42">
        <v>45372</v>
      </c>
      <c r="G10" s="42">
        <v>45373</v>
      </c>
      <c r="H10" s="42">
        <v>45374</v>
      </c>
    </row>
    <row r="11" spans="1:9" s="36" customFormat="1" ht="48" customHeight="1" x14ac:dyDescent="0.2">
      <c r="B11" s="43"/>
      <c r="C11" s="43"/>
      <c r="D11" s="43"/>
      <c r="E11" s="43"/>
      <c r="F11" s="43"/>
      <c r="G11" s="43"/>
      <c r="H11" s="43"/>
    </row>
    <row r="12" spans="1:9" s="32" customFormat="1" ht="19.5" customHeight="1" x14ac:dyDescent="0.2">
      <c r="B12" s="33">
        <f t="array" ref="B12:H12">DaysAndWeeks+DATE(CalendarYear,3,1)-WEEKDAY(DATE(CalendarYear,3,1),(WeekStart="Monday")+1)+29</f>
        <v>45375</v>
      </c>
      <c r="C12" s="33">
        <v>45376</v>
      </c>
      <c r="D12" s="33">
        <v>45377</v>
      </c>
      <c r="E12" s="33">
        <v>45378</v>
      </c>
      <c r="F12" s="33">
        <v>45379</v>
      </c>
      <c r="G12" s="33">
        <v>45380</v>
      </c>
      <c r="H12" s="33">
        <v>45381</v>
      </c>
    </row>
    <row r="13" spans="1:9" s="36" customFormat="1" ht="48" customHeight="1" x14ac:dyDescent="0.2"/>
    <row r="14" spans="1:9" s="32" customFormat="1" ht="19.5" customHeight="1" x14ac:dyDescent="0.2">
      <c r="B14" s="42">
        <f t="array" ref="B14:C14">DaysAndWeeks+DATE(CalendarYear,3,1)-WEEKDAY(DATE(CalendarYear,3,1),(WeekStart="Monday")+1)+36</f>
        <v>45382</v>
      </c>
      <c r="C14" s="42">
        <v>45383</v>
      </c>
      <c r="D14" s="86" t="s">
        <v>1</v>
      </c>
      <c r="E14" s="86"/>
      <c r="F14" s="86"/>
      <c r="G14" s="86"/>
      <c r="H14" s="86"/>
    </row>
    <row r="15" spans="1:9" s="36" customFormat="1" ht="48" customHeight="1" x14ac:dyDescent="0.2">
      <c r="B15" s="43"/>
      <c r="C15" s="43"/>
      <c r="D15" s="87"/>
      <c r="E15" s="87"/>
      <c r="F15" s="87"/>
      <c r="G15" s="87"/>
      <c r="H15" s="87"/>
    </row>
  </sheetData>
  <mergeCells count="3">
    <mergeCell ref="B2:D2"/>
    <mergeCell ref="D14:H14"/>
    <mergeCell ref="D15:H15"/>
  </mergeCells>
  <conditionalFormatting sqref="B4:G4">
    <cfRule type="expression" dxfId="19" priority="1">
      <formula>DAY(B4)&gt;8</formula>
    </cfRule>
  </conditionalFormatting>
  <conditionalFormatting sqref="B12:H12 B14:C14">
    <cfRule type="expression" dxfId="18" priority="2">
      <formula>AND(DAY(B12)&gt;=1,DAY(B12)&lt;=15)</formula>
    </cfRule>
  </conditionalFormatting>
  <dataValidations count="8">
    <dataValidation allowBlank="1" showInputMessage="1" showErrorMessage="1" prompt="March month calendar" sqref="A1" xr:uid="{00000000-0002-0000-0200-000000000000}"/>
    <dataValidation allowBlank="1" showInputMessage="1" showErrorMessage="1" prompt="The year in this cell is automatically updated based on year entered in January worksheet. Calendar below has dates for previous and next month with lighter font shade" sqref="B2:D2" xr:uid="{00000000-0002-0000-0200-000001000000}"/>
    <dataValidation allowBlank="1" showInputMessage="1" showErrorMessage="1" prompt="Automatically determined weekday" sqref="C3:H3" xr:uid="{00000000-0002-0000-0200-000002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200-000003000000}"/>
    <dataValidation allowBlank="1" showInputMessage="1" showErrorMessage="1" prompt="This row &amp; rows 7, 9, 11, 13, &amp; 15 are cells for entering daily notes related to the calendar day in the cell above." sqref="B5" xr:uid="{00000000-0002-0000-0200-000004000000}"/>
    <dataValidation allowBlank="1" showInputMessage="1" prompt="Enter monthly Notes in this cell" sqref="D15:H15" xr:uid="{00000000-0002-0000-0200-000005000000}"/>
    <dataValidation allowBlank="1" showInputMessage="1" prompt="Enter monthly Notes in cell below" sqref="D14:H14" xr:uid="{00000000-0002-0000-0200-000006000000}"/>
    <dataValidation allowBlank="1" showInputMessage="1" showErrorMessage="1" prompt="This row contains weekday names for this calendar. This cell contains the starting day of the week. To change week start day, select a new weekday in January worksheet cell L5." sqref="B3" xr:uid="{00000000-0002-0000-0200-000007000000}"/>
  </dataValidations>
  <printOptions horizontalCentered="1"/>
  <pageMargins left="0.25" right="0.25" top="0.5" bottom="0.5" header="0.3" footer="0.3"/>
  <pageSetup orientation="landscape" r:id="rId1"/>
  <headerFooter differentFirst="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59999389629810485"/>
    <pageSetUpPr fitToPage="1"/>
  </sheetPr>
  <dimension ref="A1:I15"/>
  <sheetViews>
    <sheetView showGridLines="0" workbookViewId="0">
      <selection sqref="A1:XFD1048576"/>
    </sheetView>
  </sheetViews>
  <sheetFormatPr defaultColWidth="8.88671875" defaultRowHeight="15" x14ac:dyDescent="0.2"/>
  <cols>
    <col min="1" max="1" width="1.77734375" style="27" customWidth="1"/>
    <col min="2" max="8" width="15.44140625" style="27" customWidth="1"/>
    <col min="9" max="9" width="1.77734375" style="27" customWidth="1"/>
    <col min="10" max="10" width="10.6640625" style="27" customWidth="1"/>
    <col min="11" max="16384" width="8.88671875" style="27"/>
  </cols>
  <sheetData>
    <row r="1" spans="1:9" ht="9" customHeight="1" x14ac:dyDescent="0.2">
      <c r="I1" s="27" t="s">
        <v>2</v>
      </c>
    </row>
    <row r="2" spans="1:9" ht="100.5" customHeight="1" x14ac:dyDescent="0.2">
      <c r="B2" s="85" t="str">
        <f>"April "&amp;CalendarYear</f>
        <v>April 2024</v>
      </c>
      <c r="C2" s="85"/>
      <c r="D2" s="85"/>
      <c r="E2" s="28"/>
      <c r="F2" s="28"/>
      <c r="G2" s="28"/>
      <c r="H2" s="29"/>
    </row>
    <row r="3" spans="1:9" s="31" customFormat="1" ht="19.5" customHeight="1" thickBot="1" x14ac:dyDescent="0.25">
      <c r="A3" s="27"/>
      <c r="B3" s="41" t="str">
        <f>WeekStart</f>
        <v>Sunday</v>
      </c>
      <c r="C3" s="41" t="str">
        <f t="shared" ref="C3:H3" si="0">TEXT(C4,"dddd")</f>
        <v>Monday</v>
      </c>
      <c r="D3" s="41" t="str">
        <f t="shared" si="0"/>
        <v>Tuesday</v>
      </c>
      <c r="E3" s="41" t="str">
        <f t="shared" si="0"/>
        <v>Wednesday</v>
      </c>
      <c r="F3" s="41" t="str">
        <f t="shared" si="0"/>
        <v>Thursday</v>
      </c>
      <c r="G3" s="41" t="str">
        <f t="shared" si="0"/>
        <v>Friday</v>
      </c>
      <c r="H3" s="41" t="str">
        <f t="shared" si="0"/>
        <v>Saturday</v>
      </c>
    </row>
    <row r="4" spans="1:9" s="32" customFormat="1" ht="19.5" customHeight="1" x14ac:dyDescent="0.2">
      <c r="B4" s="33">
        <f t="array" ref="B4:H4">DaysAndWeeks+DATE(CalendarYear,4,1)-WEEKDAY(DATE(CalendarYear,4,1),(WeekStart="Monday")+1)+1</f>
        <v>45382</v>
      </c>
      <c r="C4" s="33">
        <v>45383</v>
      </c>
      <c r="D4" s="33">
        <v>45384</v>
      </c>
      <c r="E4" s="33">
        <v>45385</v>
      </c>
      <c r="F4" s="33">
        <v>45386</v>
      </c>
      <c r="G4" s="33">
        <v>45387</v>
      </c>
      <c r="H4" s="33">
        <v>45388</v>
      </c>
    </row>
    <row r="5" spans="1:9" s="36" customFormat="1" ht="48" customHeight="1" x14ac:dyDescent="0.2"/>
    <row r="6" spans="1:9" s="32" customFormat="1" ht="19.5" customHeight="1" x14ac:dyDescent="0.2">
      <c r="B6" s="42">
        <f t="array" ref="B6:H6">DaysAndWeeks+DATE(CalendarYear,4,1)-WEEKDAY(DATE(CalendarYear,4,1),(WeekStart="Monday")+1)+8</f>
        <v>45389</v>
      </c>
      <c r="C6" s="42">
        <v>45390</v>
      </c>
      <c r="D6" s="42">
        <v>45391</v>
      </c>
      <c r="E6" s="42">
        <v>45392</v>
      </c>
      <c r="F6" s="42">
        <v>45393</v>
      </c>
      <c r="G6" s="42">
        <v>45394</v>
      </c>
      <c r="H6" s="42">
        <v>45395</v>
      </c>
    </row>
    <row r="7" spans="1:9" s="36" customFormat="1" ht="48" customHeight="1" x14ac:dyDescent="0.2">
      <c r="B7" s="43"/>
      <c r="C7" s="43"/>
      <c r="D7" s="43"/>
      <c r="E7" s="43"/>
      <c r="F7" s="43"/>
      <c r="G7" s="43"/>
      <c r="H7" s="43"/>
    </row>
    <row r="8" spans="1:9" s="32" customFormat="1" ht="19.5" customHeight="1" x14ac:dyDescent="0.2">
      <c r="B8" s="33">
        <f t="array" ref="B8:H8">DaysAndWeeks+DATE(CalendarYear,4,1)-WEEKDAY(DATE(CalendarYear,4,1),(WeekStart="Monday")+1)+15</f>
        <v>45396</v>
      </c>
      <c r="C8" s="33">
        <v>45397</v>
      </c>
      <c r="D8" s="33">
        <v>45398</v>
      </c>
      <c r="E8" s="33">
        <v>45399</v>
      </c>
      <c r="F8" s="33">
        <v>45400</v>
      </c>
      <c r="G8" s="33">
        <v>45401</v>
      </c>
      <c r="H8" s="33">
        <v>45402</v>
      </c>
    </row>
    <row r="9" spans="1:9" s="36" customFormat="1" ht="48" customHeight="1" x14ac:dyDescent="0.2"/>
    <row r="10" spans="1:9" s="32" customFormat="1" ht="19.5" customHeight="1" x14ac:dyDescent="0.2">
      <c r="B10" s="42">
        <f t="array" ref="B10:H10">DaysAndWeeks+DATE(CalendarYear,4,1)-WEEKDAY(DATE(CalendarYear,4,1),(WeekStart="Monday")+1)+22</f>
        <v>45403</v>
      </c>
      <c r="C10" s="42">
        <v>45404</v>
      </c>
      <c r="D10" s="42">
        <v>45405</v>
      </c>
      <c r="E10" s="42">
        <v>45406</v>
      </c>
      <c r="F10" s="42">
        <v>45407</v>
      </c>
      <c r="G10" s="42">
        <v>45408</v>
      </c>
      <c r="H10" s="42">
        <v>45409</v>
      </c>
    </row>
    <row r="11" spans="1:9" s="36" customFormat="1" ht="48" customHeight="1" x14ac:dyDescent="0.2">
      <c r="B11" s="43"/>
      <c r="C11" s="43"/>
      <c r="D11" s="43"/>
      <c r="E11" s="43"/>
      <c r="F11" s="43"/>
      <c r="G11" s="43"/>
      <c r="H11" s="43"/>
    </row>
    <row r="12" spans="1:9" s="32" customFormat="1" ht="19.5" customHeight="1" x14ac:dyDescent="0.2">
      <c r="B12" s="33">
        <f t="array" ref="B12:H12">DaysAndWeeks+DATE(CalendarYear,4,1)-WEEKDAY(DATE(CalendarYear,4,1),(WeekStart="Monday")+1)+29</f>
        <v>45410</v>
      </c>
      <c r="C12" s="33">
        <v>45411</v>
      </c>
      <c r="D12" s="33">
        <v>45412</v>
      </c>
      <c r="E12" s="33">
        <v>45413</v>
      </c>
      <c r="F12" s="33">
        <v>45414</v>
      </c>
      <c r="G12" s="33">
        <v>45415</v>
      </c>
      <c r="H12" s="33">
        <v>45416</v>
      </c>
    </row>
    <row r="13" spans="1:9" s="36" customFormat="1" ht="48" customHeight="1" x14ac:dyDescent="0.2"/>
    <row r="14" spans="1:9" s="32" customFormat="1" ht="19.5" customHeight="1" x14ac:dyDescent="0.2">
      <c r="B14" s="42">
        <f t="array" ref="B14:C14">DaysAndWeeks+DATE(CalendarYear,4,1)-WEEKDAY(DATE(CalendarYear,4,1),(WeekStart="Monday")+1)+36</f>
        <v>45417</v>
      </c>
      <c r="C14" s="42">
        <v>45418</v>
      </c>
      <c r="D14" s="86" t="s">
        <v>1</v>
      </c>
      <c r="E14" s="86"/>
      <c r="F14" s="86"/>
      <c r="G14" s="86"/>
      <c r="H14" s="86"/>
    </row>
    <row r="15" spans="1:9" s="36" customFormat="1" ht="48" customHeight="1" x14ac:dyDescent="0.2">
      <c r="B15" s="43"/>
      <c r="C15" s="43"/>
      <c r="D15" s="87"/>
      <c r="E15" s="87"/>
      <c r="F15" s="87"/>
      <c r="G15" s="87"/>
      <c r="H15" s="87"/>
    </row>
  </sheetData>
  <mergeCells count="3">
    <mergeCell ref="B2:D2"/>
    <mergeCell ref="D14:H14"/>
    <mergeCell ref="D15:H15"/>
  </mergeCells>
  <conditionalFormatting sqref="B4:G4">
    <cfRule type="expression" dxfId="17" priority="1">
      <formula>DAY(B4)&gt;8</formula>
    </cfRule>
  </conditionalFormatting>
  <conditionalFormatting sqref="B12:H12 B14:C14">
    <cfRule type="expression" dxfId="16" priority="2">
      <formula>AND(DAY(B12)&gt;=1,DAY(B12)&lt;=15)</formula>
    </cfRule>
  </conditionalFormatting>
  <dataValidations count="8">
    <dataValidation allowBlank="1" showInputMessage="1" showErrorMessage="1" prompt="Automatically determined weekday" sqref="C3:H3" xr:uid="{00000000-0002-0000-0300-000000000000}"/>
    <dataValidation allowBlank="1" showInputMessage="1" showErrorMessage="1" prompt="The year in this cell is automatically updated based on year entered in January worksheet. Calendar below has dates for previous and next month with lighter font shade" sqref="B2:D2" xr:uid="{00000000-0002-0000-0300-000001000000}"/>
    <dataValidation allowBlank="1" showInputMessage="1" showErrorMessage="1" prompt="April month calendar" sqref="A1" xr:uid="{00000000-0002-0000-0300-000002000000}"/>
    <dataValidation allowBlank="1" showInputMessage="1" showErrorMessage="1" prompt="This row contains weekday names for this calendar. This cell contains the starting day of the week. To change week start day, select a new weekday in January worksheet cell L5." sqref="B3" xr:uid="{00000000-0002-0000-0300-000003000000}"/>
    <dataValidation allowBlank="1" showInputMessage="1" prompt="Enter monthly Notes in cell below" sqref="D14:H14" xr:uid="{00000000-0002-0000-0300-000004000000}"/>
    <dataValidation allowBlank="1" showInputMessage="1" prompt="Enter monthly Notes in this cell" sqref="D15:H15" xr:uid="{00000000-0002-0000-0300-000005000000}"/>
    <dataValidation allowBlank="1" showInputMessage="1" showErrorMessage="1" prompt="This row &amp; rows 7, 9, 11, 13, &amp; 15 are cells for entering daily notes related to the calendar day in the cell above." sqref="B5" xr:uid="{00000000-0002-0000-0300-000006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300-000007000000}"/>
  </dataValidations>
  <printOptions horizontalCentered="1"/>
  <pageMargins left="0.25" right="0.25" top="0.5" bottom="0.5" header="0.3" footer="0.3"/>
  <pageSetup orientation="landscape" r:id="rId1"/>
  <headerFooter differentFirst="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59999389629810485"/>
    <pageSetUpPr fitToPage="1"/>
  </sheetPr>
  <dimension ref="A1:I15"/>
  <sheetViews>
    <sheetView showGridLines="0" workbookViewId="0">
      <selection sqref="A1:XFD1048576"/>
    </sheetView>
  </sheetViews>
  <sheetFormatPr defaultColWidth="8.88671875" defaultRowHeight="15" x14ac:dyDescent="0.2"/>
  <cols>
    <col min="1" max="1" width="1.77734375" style="27" customWidth="1"/>
    <col min="2" max="8" width="15.44140625" style="27" customWidth="1"/>
    <col min="9" max="9" width="1.77734375" style="27" customWidth="1"/>
    <col min="10" max="10" width="10.6640625" style="27" customWidth="1"/>
    <col min="11" max="16384" width="8.88671875" style="27"/>
  </cols>
  <sheetData>
    <row r="1" spans="1:9" ht="9" customHeight="1" x14ac:dyDescent="0.2">
      <c r="I1" s="27" t="s">
        <v>2</v>
      </c>
    </row>
    <row r="2" spans="1:9" ht="100.5" customHeight="1" x14ac:dyDescent="0.2">
      <c r="B2" s="85" t="str">
        <f>"May "&amp;CalendarYear</f>
        <v>May 2024</v>
      </c>
      <c r="C2" s="85"/>
      <c r="D2" s="85"/>
      <c r="E2" s="28"/>
      <c r="F2" s="28"/>
      <c r="G2" s="28"/>
      <c r="H2" s="29"/>
    </row>
    <row r="3" spans="1:9" s="31" customFormat="1" ht="19.5" customHeight="1" thickBot="1" x14ac:dyDescent="0.25">
      <c r="A3" s="27"/>
      <c r="B3" s="41" t="str">
        <f>WeekStart</f>
        <v>Sunday</v>
      </c>
      <c r="C3" s="41" t="str">
        <f t="shared" ref="C3:H3" si="0">TEXT(C4,"dddd")</f>
        <v>Monday</v>
      </c>
      <c r="D3" s="41" t="str">
        <f t="shared" si="0"/>
        <v>Tuesday</v>
      </c>
      <c r="E3" s="41" t="str">
        <f t="shared" si="0"/>
        <v>Wednesday</v>
      </c>
      <c r="F3" s="41" t="str">
        <f t="shared" si="0"/>
        <v>Thursday</v>
      </c>
      <c r="G3" s="41" t="str">
        <f t="shared" si="0"/>
        <v>Friday</v>
      </c>
      <c r="H3" s="41" t="str">
        <f t="shared" si="0"/>
        <v>Saturday</v>
      </c>
    </row>
    <row r="4" spans="1:9" s="32" customFormat="1" ht="19.5" customHeight="1" x14ac:dyDescent="0.2">
      <c r="B4" s="33">
        <f t="array" ref="B4:H4">DaysAndWeeks+DATE(CalendarYear,5,1)-WEEKDAY(DATE(CalendarYear,5,1),(WeekStart="Monday")+1)+1</f>
        <v>45410</v>
      </c>
      <c r="C4" s="33">
        <v>45411</v>
      </c>
      <c r="D4" s="33">
        <v>45412</v>
      </c>
      <c r="E4" s="33">
        <v>45413</v>
      </c>
      <c r="F4" s="33">
        <v>45414</v>
      </c>
      <c r="G4" s="33">
        <v>45415</v>
      </c>
      <c r="H4" s="33">
        <v>45416</v>
      </c>
    </row>
    <row r="5" spans="1:9" s="36" customFormat="1" ht="48" customHeight="1" x14ac:dyDescent="0.2"/>
    <row r="6" spans="1:9" s="32" customFormat="1" ht="19.5" customHeight="1" x14ac:dyDescent="0.2">
      <c r="B6" s="42">
        <f t="array" ref="B6:H6">DaysAndWeeks+DATE(CalendarYear,5,1)-WEEKDAY(DATE(CalendarYear,5,1),(WeekStart="Monday")+1)+8</f>
        <v>45417</v>
      </c>
      <c r="C6" s="42">
        <v>45418</v>
      </c>
      <c r="D6" s="42">
        <v>45419</v>
      </c>
      <c r="E6" s="42">
        <v>45420</v>
      </c>
      <c r="F6" s="42">
        <v>45421</v>
      </c>
      <c r="G6" s="42">
        <v>45422</v>
      </c>
      <c r="H6" s="42">
        <v>45423</v>
      </c>
    </row>
    <row r="7" spans="1:9" s="36" customFormat="1" ht="48" customHeight="1" x14ac:dyDescent="0.2">
      <c r="B7" s="43"/>
      <c r="C7" s="43"/>
      <c r="D7" s="43"/>
      <c r="E7" s="43"/>
      <c r="F7" s="43"/>
      <c r="G7" s="43"/>
      <c r="H7" s="43"/>
    </row>
    <row r="8" spans="1:9" s="32" customFormat="1" ht="19.5" customHeight="1" x14ac:dyDescent="0.2">
      <c r="B8" s="33">
        <f t="array" ref="B8:H8">DaysAndWeeks+DATE(CalendarYear,5,1)-WEEKDAY(DATE(CalendarYear,5,1),(WeekStart="Monday")+1)+15</f>
        <v>45424</v>
      </c>
      <c r="C8" s="33">
        <v>45425</v>
      </c>
      <c r="D8" s="33">
        <v>45426</v>
      </c>
      <c r="E8" s="33">
        <v>45427</v>
      </c>
      <c r="F8" s="33">
        <v>45428</v>
      </c>
      <c r="G8" s="33">
        <v>45429</v>
      </c>
      <c r="H8" s="33">
        <v>45430</v>
      </c>
    </row>
    <row r="9" spans="1:9" s="36" customFormat="1" ht="48" customHeight="1" x14ac:dyDescent="0.2"/>
    <row r="10" spans="1:9" s="32" customFormat="1" ht="19.5" customHeight="1" x14ac:dyDescent="0.2">
      <c r="B10" s="42">
        <f t="array" ref="B10:H10">DaysAndWeeks+DATE(CalendarYear,5,1)-WEEKDAY(DATE(CalendarYear,5,1),(WeekStart="Monday")+1)+22</f>
        <v>45431</v>
      </c>
      <c r="C10" s="42">
        <v>45432</v>
      </c>
      <c r="D10" s="42">
        <v>45433</v>
      </c>
      <c r="E10" s="42">
        <v>45434</v>
      </c>
      <c r="F10" s="42">
        <v>45435</v>
      </c>
      <c r="G10" s="42">
        <v>45436</v>
      </c>
      <c r="H10" s="42">
        <v>45437</v>
      </c>
    </row>
    <row r="11" spans="1:9" s="36" customFormat="1" ht="48" customHeight="1" x14ac:dyDescent="0.2">
      <c r="B11" s="43"/>
      <c r="C11" s="43"/>
      <c r="D11" s="43"/>
      <c r="E11" s="43"/>
      <c r="F11" s="43"/>
      <c r="G11" s="43"/>
      <c r="H11" s="43"/>
    </row>
    <row r="12" spans="1:9" s="32" customFormat="1" ht="19.5" customHeight="1" x14ac:dyDescent="0.2">
      <c r="B12" s="33">
        <f t="array" ref="B12:H12">DaysAndWeeks+DATE(CalendarYear,5,1)-WEEKDAY(DATE(CalendarYear,5,1),(WeekStart="Monday")+1)+29</f>
        <v>45438</v>
      </c>
      <c r="C12" s="33">
        <v>45439</v>
      </c>
      <c r="D12" s="33">
        <v>45440</v>
      </c>
      <c r="E12" s="33">
        <v>45441</v>
      </c>
      <c r="F12" s="33">
        <v>45442</v>
      </c>
      <c r="G12" s="33">
        <v>45443</v>
      </c>
      <c r="H12" s="33">
        <v>45444</v>
      </c>
    </row>
    <row r="13" spans="1:9" s="36" customFormat="1" ht="48" customHeight="1" x14ac:dyDescent="0.2"/>
    <row r="14" spans="1:9" s="32" customFormat="1" ht="19.5" customHeight="1" x14ac:dyDescent="0.2">
      <c r="B14" s="42">
        <f t="array" ref="B14:C14">DaysAndWeeks+DATE(CalendarYear,5,1)-WEEKDAY(DATE(CalendarYear,5,1),(WeekStart="Monday")+1)+36</f>
        <v>45445</v>
      </c>
      <c r="C14" s="42">
        <v>45446</v>
      </c>
      <c r="D14" s="86" t="s">
        <v>1</v>
      </c>
      <c r="E14" s="86"/>
      <c r="F14" s="86"/>
      <c r="G14" s="86"/>
      <c r="H14" s="86"/>
    </row>
    <row r="15" spans="1:9" s="36" customFormat="1" ht="48" customHeight="1" x14ac:dyDescent="0.2">
      <c r="B15" s="43"/>
      <c r="C15" s="43"/>
      <c r="D15" s="87"/>
      <c r="E15" s="87"/>
      <c r="F15" s="87"/>
      <c r="G15" s="87"/>
      <c r="H15" s="87"/>
    </row>
  </sheetData>
  <mergeCells count="3">
    <mergeCell ref="B2:D2"/>
    <mergeCell ref="D14:H14"/>
    <mergeCell ref="D15:H15"/>
  </mergeCells>
  <conditionalFormatting sqref="B4:G4">
    <cfRule type="expression" dxfId="15" priority="1">
      <formula>DAY(B4)&gt;8</formula>
    </cfRule>
  </conditionalFormatting>
  <conditionalFormatting sqref="B12:H12 B14:C14">
    <cfRule type="expression" dxfId="14" priority="2">
      <formula>AND(DAY(B12)&gt;=1,DAY(B12)&lt;=15)</formula>
    </cfRule>
  </conditionalFormatting>
  <dataValidations count="8">
    <dataValidation allowBlank="1" showInputMessage="1" showErrorMessage="1" prompt="Automatically determined weekday" sqref="C3:H3" xr:uid="{00000000-0002-0000-0400-000000000000}"/>
    <dataValidation allowBlank="1" showInputMessage="1" showErrorMessage="1" prompt="The year in this cell is automatically updated based on year entered in January worksheet. Calendar below has dates for previous and next month with lighter font shade" sqref="B2:D2" xr:uid="{00000000-0002-0000-0400-000001000000}"/>
    <dataValidation allowBlank="1" showInputMessage="1" showErrorMessage="1" prompt="May month calendar" sqref="A1" xr:uid="{00000000-0002-0000-0400-000002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400-000003000000}"/>
    <dataValidation allowBlank="1" showInputMessage="1" showErrorMessage="1" prompt="This row &amp; rows 7, 9, 11, 13, &amp; 15 are cells for entering daily notes related to the calendar day in the cell above." sqref="B5" xr:uid="{00000000-0002-0000-0400-000004000000}"/>
    <dataValidation allowBlank="1" showInputMessage="1" prompt="Enter monthly Notes in this cell" sqref="D15:H15" xr:uid="{00000000-0002-0000-0400-000005000000}"/>
    <dataValidation allowBlank="1" showInputMessage="1" prompt="Enter monthly Notes in cell below" sqref="D14:H14" xr:uid="{00000000-0002-0000-0400-000006000000}"/>
    <dataValidation allowBlank="1" showInputMessage="1" showErrorMessage="1" prompt="This row contains weekday names for this calendar. This cell contains the starting day of the week. To change week start day, select a new weekday in January worksheet cell L5." sqref="B3" xr:uid="{00000000-0002-0000-0400-000007000000}"/>
  </dataValidations>
  <printOptions horizontalCentered="1"/>
  <pageMargins left="0.25" right="0.25" top="0.5" bottom="0.5" header="0.3" footer="0.3"/>
  <pageSetup orientation="landscape" r:id="rId1"/>
  <headerFooter differentFirst="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pageSetUpPr fitToPage="1"/>
  </sheetPr>
  <dimension ref="A1:I15"/>
  <sheetViews>
    <sheetView showGridLines="0" workbookViewId="0">
      <selection sqref="A1:XFD1048576"/>
    </sheetView>
  </sheetViews>
  <sheetFormatPr defaultColWidth="8.88671875" defaultRowHeight="15" x14ac:dyDescent="0.2"/>
  <cols>
    <col min="1" max="1" width="1.77734375" style="27" customWidth="1"/>
    <col min="2" max="8" width="15.44140625" style="27" customWidth="1"/>
    <col min="9" max="9" width="1.77734375" style="27" customWidth="1"/>
    <col min="10" max="10" width="10.6640625" style="27" customWidth="1"/>
    <col min="11" max="16384" width="8.88671875" style="27"/>
  </cols>
  <sheetData>
    <row r="1" spans="1:9" ht="9" customHeight="1" x14ac:dyDescent="0.2">
      <c r="I1" s="27" t="s">
        <v>2</v>
      </c>
    </row>
    <row r="2" spans="1:9" ht="100.5" customHeight="1" x14ac:dyDescent="0.2">
      <c r="B2" s="88" t="str">
        <f>"June "&amp;CalendarYear</f>
        <v>June 2024</v>
      </c>
      <c r="C2" s="88"/>
      <c r="D2" s="88"/>
      <c r="E2" s="28"/>
      <c r="F2" s="28"/>
      <c r="G2" s="28"/>
      <c r="H2" s="29"/>
    </row>
    <row r="3" spans="1:9" s="31" customFormat="1" ht="19.5" customHeight="1" thickBot="1" x14ac:dyDescent="0.25">
      <c r="A3" s="27"/>
      <c r="B3" s="44" t="str">
        <f>WeekStart</f>
        <v>Sunday</v>
      </c>
      <c r="C3" s="44" t="str">
        <f t="shared" ref="C3:H3" si="0">TEXT(C4,"dddd")</f>
        <v>Monday</v>
      </c>
      <c r="D3" s="44" t="str">
        <f t="shared" si="0"/>
        <v>Tuesday</v>
      </c>
      <c r="E3" s="44" t="str">
        <f t="shared" si="0"/>
        <v>Wednesday</v>
      </c>
      <c r="F3" s="44" t="str">
        <f t="shared" si="0"/>
        <v>Thursday</v>
      </c>
      <c r="G3" s="44" t="str">
        <f t="shared" si="0"/>
        <v>Friday</v>
      </c>
      <c r="H3" s="44" t="str">
        <f t="shared" si="0"/>
        <v>Saturday</v>
      </c>
    </row>
    <row r="4" spans="1:9" s="32" customFormat="1" ht="19.5" customHeight="1" x14ac:dyDescent="0.2">
      <c r="B4" s="33">
        <f t="array" ref="B4:H4">DaysAndWeeks+DATE(CalendarYear,6,1)-WEEKDAY(DATE(CalendarYear,6,1),(WeekStart="Monday")+1)+1</f>
        <v>45438</v>
      </c>
      <c r="C4" s="33">
        <v>45439</v>
      </c>
      <c r="D4" s="33">
        <v>45440</v>
      </c>
      <c r="E4" s="33">
        <v>45441</v>
      </c>
      <c r="F4" s="33">
        <v>45442</v>
      </c>
      <c r="G4" s="33">
        <v>45443</v>
      </c>
      <c r="H4" s="33">
        <v>45444</v>
      </c>
    </row>
    <row r="5" spans="1:9" s="36" customFormat="1" ht="48" customHeight="1" x14ac:dyDescent="0.2"/>
    <row r="6" spans="1:9" s="32" customFormat="1" ht="19.5" customHeight="1" x14ac:dyDescent="0.2">
      <c r="B6" s="45">
        <f t="array" ref="B6:H6">DaysAndWeeks+DATE(CalendarYear,6,1)-WEEKDAY(DATE(CalendarYear,6,1),(WeekStart="Monday")+1)+8</f>
        <v>45445</v>
      </c>
      <c r="C6" s="45">
        <v>45446</v>
      </c>
      <c r="D6" s="45">
        <v>45447</v>
      </c>
      <c r="E6" s="45">
        <v>45448</v>
      </c>
      <c r="F6" s="45">
        <v>45449</v>
      </c>
      <c r="G6" s="45">
        <v>45450</v>
      </c>
      <c r="H6" s="45">
        <v>45451</v>
      </c>
    </row>
    <row r="7" spans="1:9" s="36" customFormat="1" ht="48" customHeight="1" x14ac:dyDescent="0.2">
      <c r="B7" s="46"/>
      <c r="C7" s="46"/>
      <c r="D7" s="46"/>
      <c r="E7" s="46"/>
      <c r="F7" s="46"/>
      <c r="G7" s="46"/>
      <c r="H7" s="46"/>
    </row>
    <row r="8" spans="1:9" s="32" customFormat="1" ht="19.5" customHeight="1" x14ac:dyDescent="0.2">
      <c r="B8" s="33">
        <f t="array" ref="B8:H8">DaysAndWeeks+DATE(CalendarYear,6,1)-WEEKDAY(DATE(CalendarYear,6,1),(WeekStart="Monday")+1)+15</f>
        <v>45452</v>
      </c>
      <c r="C8" s="33">
        <v>45453</v>
      </c>
      <c r="D8" s="33">
        <v>45454</v>
      </c>
      <c r="E8" s="33">
        <v>45455</v>
      </c>
      <c r="F8" s="33">
        <v>45456</v>
      </c>
      <c r="G8" s="33">
        <v>45457</v>
      </c>
      <c r="H8" s="33">
        <v>45458</v>
      </c>
    </row>
    <row r="9" spans="1:9" s="36" customFormat="1" ht="48" customHeight="1" x14ac:dyDescent="0.2"/>
    <row r="10" spans="1:9" s="32" customFormat="1" ht="19.5" customHeight="1" x14ac:dyDescent="0.2">
      <c r="B10" s="45">
        <f t="array" ref="B10:H10">DaysAndWeeks+DATE(CalendarYear,6,1)-WEEKDAY(DATE(CalendarYear,6,1),(WeekStart="Monday")+1)+22</f>
        <v>45459</v>
      </c>
      <c r="C10" s="45">
        <v>45460</v>
      </c>
      <c r="D10" s="45">
        <v>45461</v>
      </c>
      <c r="E10" s="45">
        <v>45462</v>
      </c>
      <c r="F10" s="45">
        <v>45463</v>
      </c>
      <c r="G10" s="45">
        <v>45464</v>
      </c>
      <c r="H10" s="45">
        <v>45465</v>
      </c>
    </row>
    <row r="11" spans="1:9" s="36" customFormat="1" ht="48" customHeight="1" x14ac:dyDescent="0.2">
      <c r="B11" s="46"/>
      <c r="C11" s="46"/>
      <c r="D11" s="46"/>
      <c r="E11" s="46"/>
      <c r="F11" s="46"/>
      <c r="G11" s="46"/>
      <c r="H11" s="46"/>
    </row>
    <row r="12" spans="1:9" s="32" customFormat="1" ht="19.5" customHeight="1" x14ac:dyDescent="0.2">
      <c r="B12" s="33">
        <f t="array" ref="B12:H12">DaysAndWeeks+DATE(CalendarYear,6,1)-WEEKDAY(DATE(CalendarYear,6,1),(WeekStart="Monday")+1)+29</f>
        <v>45466</v>
      </c>
      <c r="C12" s="33">
        <v>45467</v>
      </c>
      <c r="D12" s="33">
        <v>45468</v>
      </c>
      <c r="E12" s="33">
        <v>45469</v>
      </c>
      <c r="F12" s="33">
        <v>45470</v>
      </c>
      <c r="G12" s="33">
        <v>45471</v>
      </c>
      <c r="H12" s="33">
        <v>45472</v>
      </c>
    </row>
    <row r="13" spans="1:9" s="36" customFormat="1" ht="48" customHeight="1" x14ac:dyDescent="0.2"/>
    <row r="14" spans="1:9" s="32" customFormat="1" ht="19.5" customHeight="1" x14ac:dyDescent="0.2">
      <c r="B14" s="45">
        <f t="array" ref="B14:C14">DaysAndWeeks+DATE(CalendarYear,6,1)-WEEKDAY(DATE(CalendarYear,6,1),(WeekStart="Monday")+1)+36</f>
        <v>45473</v>
      </c>
      <c r="C14" s="45">
        <v>45474</v>
      </c>
      <c r="D14" s="89" t="s">
        <v>1</v>
      </c>
      <c r="E14" s="89"/>
      <c r="F14" s="89"/>
      <c r="G14" s="89"/>
      <c r="H14" s="89"/>
    </row>
    <row r="15" spans="1:9" s="36" customFormat="1" ht="48" customHeight="1" x14ac:dyDescent="0.2">
      <c r="B15" s="46"/>
      <c r="C15" s="46"/>
      <c r="D15" s="90"/>
      <c r="E15" s="90"/>
      <c r="F15" s="90"/>
      <c r="G15" s="90"/>
      <c r="H15" s="90"/>
    </row>
  </sheetData>
  <mergeCells count="3">
    <mergeCell ref="B2:D2"/>
    <mergeCell ref="D14:H14"/>
    <mergeCell ref="D15:H15"/>
  </mergeCells>
  <conditionalFormatting sqref="B4:G4">
    <cfRule type="expression" dxfId="13" priority="1">
      <formula>DAY(B4)&gt;8</formula>
    </cfRule>
  </conditionalFormatting>
  <conditionalFormatting sqref="B12:H12 B14:C14">
    <cfRule type="expression" dxfId="12" priority="2">
      <formula>AND(DAY(B12)&gt;=1,DAY(B12)&lt;=15)</formula>
    </cfRule>
  </conditionalFormatting>
  <dataValidations count="8">
    <dataValidation allowBlank="1" showInputMessage="1" showErrorMessage="1" prompt="Automatically determined weekday" sqref="C3:H3" xr:uid="{00000000-0002-0000-0500-000000000000}"/>
    <dataValidation allowBlank="1" showInputMessage="1" showErrorMessage="1" prompt="June month calendar" sqref="A1" xr:uid="{00000000-0002-0000-0500-000001000000}"/>
    <dataValidation allowBlank="1" showInputMessage="1" showErrorMessage="1" prompt="The year in this cell is automatically updated based on year entered in January worksheet. Calendar below has dates for previous and next month with lighter font shade" sqref="B2:D2" xr:uid="{00000000-0002-0000-0500-000002000000}"/>
    <dataValidation allowBlank="1" showInputMessage="1" showErrorMessage="1" prompt="This row contains weekday names for this calendar. This cell contains the starting day of the week. To change week start day, select a new weekday in January worksheet cell L5." sqref="B3" xr:uid="{00000000-0002-0000-0500-000003000000}"/>
    <dataValidation allowBlank="1" showInputMessage="1" prompt="Enter monthly Notes in cell below" sqref="D14:H14" xr:uid="{00000000-0002-0000-0500-000004000000}"/>
    <dataValidation allowBlank="1" showInputMessage="1" prompt="Enter monthly Notes in this cell" sqref="D15:H15" xr:uid="{00000000-0002-0000-0500-000005000000}"/>
    <dataValidation allowBlank="1" showInputMessage="1" showErrorMessage="1" prompt="This row &amp; rows 7, 9, 11, 13, &amp; 15 are cells for entering daily notes related to the calendar day in the cell above." sqref="B5" xr:uid="{00000000-0002-0000-0500-000006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500-000007000000}"/>
  </dataValidations>
  <printOptions horizontalCentered="1"/>
  <pageMargins left="0.25" right="0.25" top="0.5" bottom="0.5" header="0.3" footer="0.3"/>
  <pageSetup orientation="landscape" r:id="rId1"/>
  <headerFooter differentFirst="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59999389629810485"/>
    <pageSetUpPr fitToPage="1"/>
  </sheetPr>
  <dimension ref="A1:I15"/>
  <sheetViews>
    <sheetView showGridLines="0" zoomScaleNormal="100" workbookViewId="0">
      <selection sqref="A1:XFD1048576"/>
    </sheetView>
  </sheetViews>
  <sheetFormatPr defaultColWidth="8.88671875" defaultRowHeight="15" x14ac:dyDescent="0.2"/>
  <cols>
    <col min="1" max="1" width="1.77734375" style="27" customWidth="1"/>
    <col min="2" max="8" width="15.44140625" style="27" customWidth="1"/>
    <col min="9" max="9" width="1.77734375" style="27" customWidth="1"/>
    <col min="10" max="10" width="10.6640625" style="27" customWidth="1"/>
    <col min="11" max="16384" width="8.88671875" style="27"/>
  </cols>
  <sheetData>
    <row r="1" spans="1:9" ht="9" customHeight="1" x14ac:dyDescent="0.2">
      <c r="I1" s="27" t="s">
        <v>2</v>
      </c>
    </row>
    <row r="2" spans="1:9" ht="100.5" customHeight="1" x14ac:dyDescent="0.2">
      <c r="B2" s="88" t="str">
        <f>"July "&amp;CalendarYear</f>
        <v>July 2024</v>
      </c>
      <c r="C2" s="88"/>
      <c r="D2" s="88"/>
      <c r="E2" s="28"/>
      <c r="F2" s="28"/>
      <c r="G2" s="28"/>
      <c r="H2" s="29"/>
    </row>
    <row r="3" spans="1:9" s="31" customFormat="1" ht="19.5" customHeight="1" thickBot="1" x14ac:dyDescent="0.25">
      <c r="A3" s="27"/>
      <c r="B3" s="44" t="str">
        <f>WeekStart</f>
        <v>Sunday</v>
      </c>
      <c r="C3" s="44" t="str">
        <f t="shared" ref="C3:H3" si="0">TEXT(C4,"dddd")</f>
        <v>Monday</v>
      </c>
      <c r="D3" s="44" t="str">
        <f t="shared" si="0"/>
        <v>Tuesday</v>
      </c>
      <c r="E3" s="44" t="str">
        <f t="shared" si="0"/>
        <v>Wednesday</v>
      </c>
      <c r="F3" s="44" t="str">
        <f t="shared" si="0"/>
        <v>Thursday</v>
      </c>
      <c r="G3" s="44" t="str">
        <f t="shared" si="0"/>
        <v>Friday</v>
      </c>
      <c r="H3" s="44" t="str">
        <f t="shared" si="0"/>
        <v>Saturday</v>
      </c>
    </row>
    <row r="4" spans="1:9" s="32" customFormat="1" ht="19.5" customHeight="1" x14ac:dyDescent="0.2">
      <c r="B4" s="33">
        <f t="array" ref="B4:H4">DaysAndWeeks+DATE(CalendarYear,7,1)-WEEKDAY(DATE(CalendarYear,7,1),(WeekStart="Monday")+1)+1</f>
        <v>45473</v>
      </c>
      <c r="C4" s="33">
        <v>45474</v>
      </c>
      <c r="D4" s="33">
        <v>45475</v>
      </c>
      <c r="E4" s="33">
        <v>45476</v>
      </c>
      <c r="F4" s="33">
        <v>45477</v>
      </c>
      <c r="G4" s="33">
        <v>45478</v>
      </c>
      <c r="H4" s="33">
        <v>45479</v>
      </c>
    </row>
    <row r="5" spans="1:9" s="36" customFormat="1" ht="48" customHeight="1" x14ac:dyDescent="0.2"/>
    <row r="6" spans="1:9" s="32" customFormat="1" ht="19.5" customHeight="1" x14ac:dyDescent="0.2">
      <c r="B6" s="45">
        <f t="array" ref="B6:H6">DaysAndWeeks+DATE(CalendarYear,7,1)-WEEKDAY(DATE(CalendarYear,7,1),(WeekStart="Monday")+1)+8</f>
        <v>45480</v>
      </c>
      <c r="C6" s="45">
        <v>45481</v>
      </c>
      <c r="D6" s="45">
        <v>45482</v>
      </c>
      <c r="E6" s="45">
        <v>45483</v>
      </c>
      <c r="F6" s="45">
        <v>45484</v>
      </c>
      <c r="G6" s="45">
        <v>45485</v>
      </c>
      <c r="H6" s="45">
        <v>45486</v>
      </c>
    </row>
    <row r="7" spans="1:9" s="36" customFormat="1" ht="48" customHeight="1" x14ac:dyDescent="0.2">
      <c r="B7" s="46"/>
      <c r="C7" s="46"/>
      <c r="D7" s="46"/>
      <c r="E7" s="46"/>
      <c r="F7" s="46"/>
      <c r="G7" s="46"/>
      <c r="H7" s="46"/>
    </row>
    <row r="8" spans="1:9" s="32" customFormat="1" ht="19.5" customHeight="1" x14ac:dyDescent="0.2">
      <c r="B8" s="33">
        <f t="array" ref="B8:H8">DaysAndWeeks+DATE(CalendarYear,7,1)-WEEKDAY(DATE(CalendarYear,7,1),(WeekStart="Monday")+1)+15</f>
        <v>45487</v>
      </c>
      <c r="C8" s="33">
        <v>45488</v>
      </c>
      <c r="D8" s="33">
        <v>45489</v>
      </c>
      <c r="E8" s="33">
        <v>45490</v>
      </c>
      <c r="F8" s="33">
        <v>45491</v>
      </c>
      <c r="G8" s="33">
        <v>45492</v>
      </c>
      <c r="H8" s="33">
        <v>45493</v>
      </c>
    </row>
    <row r="9" spans="1:9" s="36" customFormat="1" ht="48" customHeight="1" x14ac:dyDescent="0.2"/>
    <row r="10" spans="1:9" s="32" customFormat="1" ht="19.5" customHeight="1" x14ac:dyDescent="0.2">
      <c r="B10" s="45">
        <f t="array" ref="B10:H10">DaysAndWeeks+DATE(CalendarYear,7,1)-WEEKDAY(DATE(CalendarYear,7,1),(WeekStart="Monday")+1)+22</f>
        <v>45494</v>
      </c>
      <c r="C10" s="45">
        <v>45495</v>
      </c>
      <c r="D10" s="45">
        <v>45496</v>
      </c>
      <c r="E10" s="45">
        <v>45497</v>
      </c>
      <c r="F10" s="45">
        <v>45498</v>
      </c>
      <c r="G10" s="45">
        <v>45499</v>
      </c>
      <c r="H10" s="45">
        <v>45500</v>
      </c>
    </row>
    <row r="11" spans="1:9" s="36" customFormat="1" ht="48" customHeight="1" x14ac:dyDescent="0.2">
      <c r="B11" s="46"/>
      <c r="C11" s="46"/>
      <c r="D11" s="46"/>
      <c r="E11" s="46"/>
      <c r="F11" s="46"/>
      <c r="G11" s="46"/>
      <c r="H11" s="46"/>
    </row>
    <row r="12" spans="1:9" s="32" customFormat="1" ht="19.5" customHeight="1" x14ac:dyDescent="0.2">
      <c r="B12" s="33">
        <f t="array" ref="B12:H12">DaysAndWeeks+DATE(CalendarYear,7,1)-WEEKDAY(DATE(CalendarYear,7,1),(WeekStart="Monday")+1)+29</f>
        <v>45501</v>
      </c>
      <c r="C12" s="33">
        <v>45502</v>
      </c>
      <c r="D12" s="33">
        <v>45503</v>
      </c>
      <c r="E12" s="33">
        <v>45504</v>
      </c>
      <c r="F12" s="33">
        <v>45505</v>
      </c>
      <c r="G12" s="33">
        <v>45506</v>
      </c>
      <c r="H12" s="33">
        <v>45507</v>
      </c>
    </row>
    <row r="13" spans="1:9" s="36" customFormat="1" ht="48" customHeight="1" x14ac:dyDescent="0.2"/>
    <row r="14" spans="1:9" s="32" customFormat="1" ht="19.5" customHeight="1" x14ac:dyDescent="0.2">
      <c r="B14" s="45">
        <f t="array" ref="B14:C14">DaysAndWeeks+DATE(CalendarYear,7,1)-WEEKDAY(DATE(CalendarYear,7,1),(WeekStart="Monday")+1)+36</f>
        <v>45508</v>
      </c>
      <c r="C14" s="45">
        <v>45509</v>
      </c>
      <c r="D14" s="89" t="s">
        <v>1</v>
      </c>
      <c r="E14" s="89"/>
      <c r="F14" s="89"/>
      <c r="G14" s="89"/>
      <c r="H14" s="89"/>
    </row>
    <row r="15" spans="1:9" s="36" customFormat="1" ht="48" customHeight="1" x14ac:dyDescent="0.2">
      <c r="B15" s="46"/>
      <c r="C15" s="46"/>
      <c r="D15" s="90"/>
      <c r="E15" s="90"/>
      <c r="F15" s="90"/>
      <c r="G15" s="90"/>
      <c r="H15" s="90"/>
    </row>
  </sheetData>
  <mergeCells count="3">
    <mergeCell ref="B2:D2"/>
    <mergeCell ref="D14:H14"/>
    <mergeCell ref="D15:H15"/>
  </mergeCells>
  <conditionalFormatting sqref="B4:G4">
    <cfRule type="expression" dxfId="11" priority="1">
      <formula>DAY(B4)&gt;8</formula>
    </cfRule>
  </conditionalFormatting>
  <conditionalFormatting sqref="B12:H12 B14:C14">
    <cfRule type="expression" dxfId="10" priority="2">
      <formula>AND(DAY(B12)&gt;=1,DAY(B12)&lt;=15)</formula>
    </cfRule>
  </conditionalFormatting>
  <dataValidations count="8">
    <dataValidation allowBlank="1" showInputMessage="1" showErrorMessage="1" prompt="Automatically determined weekday" sqref="C3:H3" xr:uid="{00000000-0002-0000-0600-000000000000}"/>
    <dataValidation allowBlank="1" showInputMessage="1" showErrorMessage="1" prompt="July month calendar" sqref="A1" xr:uid="{00000000-0002-0000-0600-000001000000}"/>
    <dataValidation allowBlank="1" showInputMessage="1" showErrorMessage="1" prompt="The year in this cell is automatically updated based on year entered in January worksheet. Calendar below has dates for previous and next month with lighter font shade" sqref="B2:D2" xr:uid="{00000000-0002-0000-0600-000002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600-000003000000}"/>
    <dataValidation allowBlank="1" showInputMessage="1" showErrorMessage="1" prompt="This row &amp; rows 7, 9, 11, 13, &amp; 15 are cells for entering daily notes related to the calendar day in the cell above." sqref="B5" xr:uid="{00000000-0002-0000-0600-000004000000}"/>
    <dataValidation allowBlank="1" showInputMessage="1" prompt="Enter monthly Notes in this cell" sqref="D15:H15" xr:uid="{00000000-0002-0000-0600-000005000000}"/>
    <dataValidation allowBlank="1" showInputMessage="1" prompt="Enter monthly Notes in cell below" sqref="D14:H14" xr:uid="{00000000-0002-0000-0600-000006000000}"/>
    <dataValidation allowBlank="1" showInputMessage="1" showErrorMessage="1" prompt="This row contains weekday names for this calendar. This cell contains the starting day of the week. To change week start day, select a new weekday in January worksheet cell L5." sqref="B3" xr:uid="{00000000-0002-0000-0600-000007000000}"/>
  </dataValidations>
  <printOptions horizontalCentered="1"/>
  <pageMargins left="0.25" right="0.25" top="0.5" bottom="0.5" header="0.3" footer="0.3"/>
  <pageSetup orientation="landscape" r:id="rId1"/>
  <headerFooter differentFirst="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59999389629810485"/>
    <pageSetUpPr fitToPage="1"/>
  </sheetPr>
  <dimension ref="A1:I15"/>
  <sheetViews>
    <sheetView showGridLines="0" workbookViewId="0">
      <selection sqref="A1:XFD1048576"/>
    </sheetView>
  </sheetViews>
  <sheetFormatPr defaultColWidth="8.88671875" defaultRowHeight="15" x14ac:dyDescent="0.2"/>
  <cols>
    <col min="1" max="1" width="1.77734375" style="27" customWidth="1"/>
    <col min="2" max="8" width="15.44140625" style="27" customWidth="1"/>
    <col min="9" max="9" width="1.77734375" style="27" customWidth="1"/>
    <col min="10" max="10" width="10.6640625" style="27" customWidth="1"/>
    <col min="11" max="16384" width="8.88671875" style="27"/>
  </cols>
  <sheetData>
    <row r="1" spans="1:9" ht="9" customHeight="1" x14ac:dyDescent="0.2">
      <c r="I1" s="27" t="s">
        <v>2</v>
      </c>
    </row>
    <row r="2" spans="1:9" ht="100.5" customHeight="1" x14ac:dyDescent="0.2">
      <c r="B2" s="88" t="str">
        <f>"August "&amp;CalendarYear</f>
        <v>August 2024</v>
      </c>
      <c r="C2" s="88"/>
      <c r="D2" s="88"/>
      <c r="E2" s="28"/>
      <c r="F2" s="28"/>
      <c r="G2" s="28"/>
      <c r="H2" s="29"/>
    </row>
    <row r="3" spans="1:9" s="31" customFormat="1" ht="19.5" customHeight="1" thickBot="1" x14ac:dyDescent="0.25">
      <c r="A3" s="27"/>
      <c r="B3" s="44" t="str">
        <f>WeekStart</f>
        <v>Sunday</v>
      </c>
      <c r="C3" s="44" t="str">
        <f t="shared" ref="C3:H3" si="0">TEXT(C4,"dddd")</f>
        <v>Monday</v>
      </c>
      <c r="D3" s="44" t="str">
        <f t="shared" si="0"/>
        <v>Tuesday</v>
      </c>
      <c r="E3" s="44" t="str">
        <f t="shared" si="0"/>
        <v>Wednesday</v>
      </c>
      <c r="F3" s="44" t="str">
        <f t="shared" si="0"/>
        <v>Thursday</v>
      </c>
      <c r="G3" s="44" t="str">
        <f t="shared" si="0"/>
        <v>Friday</v>
      </c>
      <c r="H3" s="44" t="str">
        <f t="shared" si="0"/>
        <v>Saturday</v>
      </c>
    </row>
    <row r="4" spans="1:9" s="32" customFormat="1" ht="19.5" customHeight="1" x14ac:dyDescent="0.2">
      <c r="B4" s="33">
        <f t="array" ref="B4:H4">DaysAndWeeks+DATE(CalendarYear,8,1)-WEEKDAY(DATE(CalendarYear,8,1),(WeekStart="Monday")+1)+1</f>
        <v>45501</v>
      </c>
      <c r="C4" s="33">
        <v>45502</v>
      </c>
      <c r="D4" s="33">
        <v>45503</v>
      </c>
      <c r="E4" s="33">
        <v>45504</v>
      </c>
      <c r="F4" s="33">
        <v>45505</v>
      </c>
      <c r="G4" s="33">
        <v>45506</v>
      </c>
      <c r="H4" s="33">
        <v>45507</v>
      </c>
    </row>
    <row r="5" spans="1:9" s="36" customFormat="1" ht="48" customHeight="1" x14ac:dyDescent="0.2"/>
    <row r="6" spans="1:9" s="32" customFormat="1" ht="19.5" customHeight="1" x14ac:dyDescent="0.2">
      <c r="B6" s="45">
        <f t="array" ref="B6:H6">DaysAndWeeks+DATE(CalendarYear,8,1)-WEEKDAY(DATE(CalendarYear,8,1),(WeekStart="Monday")+1)+8</f>
        <v>45508</v>
      </c>
      <c r="C6" s="45">
        <v>45509</v>
      </c>
      <c r="D6" s="45">
        <v>45510</v>
      </c>
      <c r="E6" s="45">
        <v>45511</v>
      </c>
      <c r="F6" s="45">
        <v>45512</v>
      </c>
      <c r="G6" s="45">
        <v>45513</v>
      </c>
      <c r="H6" s="45">
        <v>45514</v>
      </c>
    </row>
    <row r="7" spans="1:9" s="36" customFormat="1" ht="48" customHeight="1" x14ac:dyDescent="0.2">
      <c r="B7" s="46"/>
      <c r="C7" s="46"/>
      <c r="D7" s="46"/>
      <c r="E7" s="46"/>
      <c r="F7" s="46"/>
      <c r="G7" s="46"/>
      <c r="H7" s="46"/>
    </row>
    <row r="8" spans="1:9" s="32" customFormat="1" ht="19.5" customHeight="1" x14ac:dyDescent="0.2">
      <c r="B8" s="33">
        <f t="array" ref="B8:H8">DaysAndWeeks+DATE(CalendarYear,8,1)-WEEKDAY(DATE(CalendarYear,8,1),(WeekStart="Monday")+1)+15</f>
        <v>45515</v>
      </c>
      <c r="C8" s="33">
        <v>45516</v>
      </c>
      <c r="D8" s="33">
        <v>45517</v>
      </c>
      <c r="E8" s="33">
        <v>45518</v>
      </c>
      <c r="F8" s="33">
        <v>45519</v>
      </c>
      <c r="G8" s="33">
        <v>45520</v>
      </c>
      <c r="H8" s="33">
        <v>45521</v>
      </c>
    </row>
    <row r="9" spans="1:9" s="36" customFormat="1" ht="48" customHeight="1" x14ac:dyDescent="0.2"/>
    <row r="10" spans="1:9" s="32" customFormat="1" ht="19.5" customHeight="1" x14ac:dyDescent="0.2">
      <c r="B10" s="45">
        <f t="array" ref="B10:H10">DaysAndWeeks+DATE(CalendarYear,8,1)-WEEKDAY(DATE(CalendarYear,8,1),(WeekStart="Monday")+1)+22</f>
        <v>45522</v>
      </c>
      <c r="C10" s="45">
        <v>45523</v>
      </c>
      <c r="D10" s="45">
        <v>45524</v>
      </c>
      <c r="E10" s="45">
        <v>45525</v>
      </c>
      <c r="F10" s="45">
        <v>45526</v>
      </c>
      <c r="G10" s="45">
        <v>45527</v>
      </c>
      <c r="H10" s="45">
        <v>45528</v>
      </c>
    </row>
    <row r="11" spans="1:9" s="36" customFormat="1" ht="48" customHeight="1" x14ac:dyDescent="0.2">
      <c r="B11" s="46"/>
      <c r="C11" s="46"/>
      <c r="D11" s="46"/>
      <c r="E11" s="46"/>
      <c r="F11" s="46"/>
      <c r="G11" s="46"/>
      <c r="H11" s="46"/>
    </row>
    <row r="12" spans="1:9" s="32" customFormat="1" ht="19.5" customHeight="1" x14ac:dyDescent="0.2">
      <c r="B12" s="33">
        <f t="array" ref="B12:H12">DaysAndWeeks+DATE(CalendarYear,8,1)-WEEKDAY(DATE(CalendarYear,8,1),(WeekStart="Monday")+1)+29</f>
        <v>45529</v>
      </c>
      <c r="C12" s="33">
        <v>45530</v>
      </c>
      <c r="D12" s="33">
        <v>45531</v>
      </c>
      <c r="E12" s="33">
        <v>45532</v>
      </c>
      <c r="F12" s="33">
        <v>45533</v>
      </c>
      <c r="G12" s="33">
        <v>45534</v>
      </c>
      <c r="H12" s="33">
        <v>45535</v>
      </c>
    </row>
    <row r="13" spans="1:9" s="36" customFormat="1" ht="48" customHeight="1" x14ac:dyDescent="0.2"/>
    <row r="14" spans="1:9" s="32" customFormat="1" ht="19.5" customHeight="1" x14ac:dyDescent="0.2">
      <c r="B14" s="45">
        <f t="array" ref="B14:C14">DaysAndWeeks+DATE(CalendarYear,8,1)-WEEKDAY(DATE(CalendarYear,8,1),(WeekStart="Monday")+1)+36</f>
        <v>45536</v>
      </c>
      <c r="C14" s="45">
        <v>45537</v>
      </c>
      <c r="D14" s="89" t="s">
        <v>1</v>
      </c>
      <c r="E14" s="89"/>
      <c r="F14" s="89"/>
      <c r="G14" s="89"/>
      <c r="H14" s="89"/>
    </row>
    <row r="15" spans="1:9" s="36" customFormat="1" ht="48" customHeight="1" x14ac:dyDescent="0.2">
      <c r="B15" s="46"/>
      <c r="C15" s="46"/>
      <c r="D15" s="90"/>
      <c r="E15" s="90"/>
      <c r="F15" s="90"/>
      <c r="G15" s="90"/>
      <c r="H15" s="90"/>
    </row>
  </sheetData>
  <mergeCells count="3">
    <mergeCell ref="B2:D2"/>
    <mergeCell ref="D14:H14"/>
    <mergeCell ref="D15:H15"/>
  </mergeCells>
  <conditionalFormatting sqref="B4:G4">
    <cfRule type="expression" dxfId="9" priority="1">
      <formula>DAY(B4)&gt;8</formula>
    </cfRule>
  </conditionalFormatting>
  <conditionalFormatting sqref="B12:H12 B14:C14">
    <cfRule type="expression" dxfId="8" priority="2">
      <formula>AND(DAY(B12)&gt;=1,DAY(B12)&lt;=15)</formula>
    </cfRule>
  </conditionalFormatting>
  <dataValidations count="8">
    <dataValidation allowBlank="1" showInputMessage="1" showErrorMessage="1" prompt="Automatically determined weekday" sqref="C3:H3" xr:uid="{00000000-0002-0000-0700-000000000000}"/>
    <dataValidation allowBlank="1" showInputMessage="1" showErrorMessage="1" prompt="The year in this cell is automatically updated based on year entered in January worksheet. Calendar below has dates for previous and next month with lighter font shade" sqref="B2:D2" xr:uid="{00000000-0002-0000-0700-000001000000}"/>
    <dataValidation allowBlank="1" showInputMessage="1" showErrorMessage="1" prompt="August month calendar" sqref="A1" xr:uid="{00000000-0002-0000-0700-000002000000}"/>
    <dataValidation allowBlank="1" showInputMessage="1" showErrorMessage="1" prompt="This row contains weekday names for this calendar. This cell contains the starting day of the week. To change week start day, select a new weekday in January worksheet cell L5." sqref="B3" xr:uid="{00000000-0002-0000-0700-000003000000}"/>
    <dataValidation allowBlank="1" showInputMessage="1" prompt="Enter monthly Notes in cell below" sqref="D14:H14" xr:uid="{00000000-0002-0000-0700-000004000000}"/>
    <dataValidation allowBlank="1" showInputMessage="1" prompt="Enter monthly Notes in this cell" sqref="D15:H15" xr:uid="{00000000-0002-0000-0700-000005000000}"/>
    <dataValidation allowBlank="1" showInputMessage="1" showErrorMessage="1" prompt="This row &amp; rows 7, 9, 11, 13, &amp; 15 are cells for entering daily notes related to the calendar day in the cell above." sqref="B5" xr:uid="{00000000-0002-0000-0700-000006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700-000007000000}"/>
  </dataValidations>
  <printOptions horizontalCentered="1"/>
  <pageMargins left="0.25" right="0.25" top="0.5" bottom="0.5" header="0.3" footer="0.3"/>
  <pageSetup orientation="landscape" r:id="rId1"/>
  <headerFooter differentFirst="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59999389629810485"/>
    <pageSetUpPr fitToPage="1"/>
  </sheetPr>
  <dimension ref="A1:I15"/>
  <sheetViews>
    <sheetView showGridLines="0" zoomScaleNormal="100" workbookViewId="0">
      <selection sqref="A1:XFD1048576"/>
    </sheetView>
  </sheetViews>
  <sheetFormatPr defaultColWidth="8.88671875" defaultRowHeight="15" x14ac:dyDescent="0.2"/>
  <cols>
    <col min="1" max="1" width="1.77734375" style="27" customWidth="1"/>
    <col min="2" max="8" width="15.44140625" style="27" customWidth="1"/>
    <col min="9" max="9" width="1.77734375" style="27" customWidth="1"/>
    <col min="10" max="10" width="10.6640625" style="27" customWidth="1"/>
    <col min="11" max="16384" width="8.88671875" style="27"/>
  </cols>
  <sheetData>
    <row r="1" spans="1:9" ht="9" customHeight="1" x14ac:dyDescent="0.2">
      <c r="I1" s="27" t="s">
        <v>2</v>
      </c>
    </row>
    <row r="2" spans="1:9" ht="100.5" customHeight="1" x14ac:dyDescent="0.2">
      <c r="B2" s="91" t="str">
        <f>"September "&amp;CalendarYear</f>
        <v>September 2024</v>
      </c>
      <c r="C2" s="91"/>
      <c r="D2" s="91"/>
      <c r="E2" s="28"/>
      <c r="F2" s="28"/>
      <c r="G2" s="28"/>
      <c r="H2" s="29"/>
    </row>
    <row r="3" spans="1:9" s="31" customFormat="1" ht="19.5" customHeight="1" thickBot="1" x14ac:dyDescent="0.25">
      <c r="A3" s="27"/>
      <c r="B3" s="47" t="str">
        <f>WeekStart</f>
        <v>Sunday</v>
      </c>
      <c r="C3" s="47" t="str">
        <f t="shared" ref="C3:H3" si="0">TEXT(C4,"dddd")</f>
        <v>Monday</v>
      </c>
      <c r="D3" s="47" t="str">
        <f t="shared" si="0"/>
        <v>Tuesday</v>
      </c>
      <c r="E3" s="47" t="str">
        <f t="shared" si="0"/>
        <v>Wednesday</v>
      </c>
      <c r="F3" s="47" t="str">
        <f t="shared" si="0"/>
        <v>Thursday</v>
      </c>
      <c r="G3" s="47" t="str">
        <f t="shared" si="0"/>
        <v>Friday</v>
      </c>
      <c r="H3" s="47" t="str">
        <f t="shared" si="0"/>
        <v>Saturday</v>
      </c>
    </row>
    <row r="4" spans="1:9" s="32" customFormat="1" ht="19.5" customHeight="1" x14ac:dyDescent="0.2">
      <c r="B4" s="33">
        <f t="array" ref="B4:H4">DaysAndWeeks+DATE(CalendarYear,9,1)-WEEKDAY(DATE(CalendarYear,9,1),(WeekStart="Monday")+1)+1</f>
        <v>45536</v>
      </c>
      <c r="C4" s="33">
        <v>45537</v>
      </c>
      <c r="D4" s="33">
        <v>45538</v>
      </c>
      <c r="E4" s="33">
        <v>45539</v>
      </c>
      <c r="F4" s="33">
        <v>45540</v>
      </c>
      <c r="G4" s="33">
        <v>45541</v>
      </c>
      <c r="H4" s="33">
        <v>45542</v>
      </c>
    </row>
    <row r="5" spans="1:9" s="36" customFormat="1" ht="48" customHeight="1" x14ac:dyDescent="0.2"/>
    <row r="6" spans="1:9" s="32" customFormat="1" ht="19.5" customHeight="1" x14ac:dyDescent="0.2">
      <c r="B6" s="48">
        <f t="array" ref="B6:H6">DaysAndWeeks+DATE(CalendarYear,9,1)-WEEKDAY(DATE(CalendarYear,9,1),(WeekStart="Monday")+1)+8</f>
        <v>45543</v>
      </c>
      <c r="C6" s="48">
        <v>45544</v>
      </c>
      <c r="D6" s="48">
        <v>45545</v>
      </c>
      <c r="E6" s="48">
        <v>45546</v>
      </c>
      <c r="F6" s="48">
        <v>45547</v>
      </c>
      <c r="G6" s="48">
        <v>45548</v>
      </c>
      <c r="H6" s="48">
        <v>45549</v>
      </c>
    </row>
    <row r="7" spans="1:9" s="36" customFormat="1" ht="48" customHeight="1" x14ac:dyDescent="0.2">
      <c r="B7" s="49"/>
      <c r="C7" s="49"/>
      <c r="D7" s="49"/>
      <c r="E7" s="49"/>
      <c r="F7" s="49"/>
      <c r="G7" s="49"/>
      <c r="H7" s="49"/>
    </row>
    <row r="8" spans="1:9" s="32" customFormat="1" ht="19.5" customHeight="1" x14ac:dyDescent="0.2">
      <c r="B8" s="33">
        <f t="array" ref="B8:H8">DaysAndWeeks+DATE(CalendarYear,9,1)-WEEKDAY(DATE(CalendarYear,9,1),(WeekStart="Monday")+1)+15</f>
        <v>45550</v>
      </c>
      <c r="C8" s="33">
        <v>45551</v>
      </c>
      <c r="D8" s="33">
        <v>45552</v>
      </c>
      <c r="E8" s="33">
        <v>45553</v>
      </c>
      <c r="F8" s="33">
        <v>45554</v>
      </c>
      <c r="G8" s="33">
        <v>45555</v>
      </c>
      <c r="H8" s="33">
        <v>45556</v>
      </c>
    </row>
    <row r="9" spans="1:9" s="36" customFormat="1" ht="48" customHeight="1" x14ac:dyDescent="0.2"/>
    <row r="10" spans="1:9" s="32" customFormat="1" ht="19.5" customHeight="1" x14ac:dyDescent="0.2">
      <c r="B10" s="48">
        <f t="array" ref="B10:H10">DaysAndWeeks+DATE(CalendarYear,9,1)-WEEKDAY(DATE(CalendarYear,9,1),(WeekStart="Monday")+1)+22</f>
        <v>45557</v>
      </c>
      <c r="C10" s="48">
        <v>45558</v>
      </c>
      <c r="D10" s="48">
        <v>45559</v>
      </c>
      <c r="E10" s="48">
        <v>45560</v>
      </c>
      <c r="F10" s="48">
        <v>45561</v>
      </c>
      <c r="G10" s="48">
        <v>45562</v>
      </c>
      <c r="H10" s="48">
        <v>45563</v>
      </c>
    </row>
    <row r="11" spans="1:9" s="36" customFormat="1" ht="48" customHeight="1" x14ac:dyDescent="0.2">
      <c r="B11" s="49"/>
      <c r="C11" s="49"/>
      <c r="D11" s="49"/>
      <c r="E11" s="49"/>
      <c r="F11" s="49"/>
      <c r="G11" s="49"/>
      <c r="H11" s="49"/>
    </row>
    <row r="12" spans="1:9" s="32" customFormat="1" ht="19.5" customHeight="1" x14ac:dyDescent="0.2">
      <c r="B12" s="33">
        <f t="array" ref="B12:H12">DaysAndWeeks+DATE(CalendarYear,9,1)-WEEKDAY(DATE(CalendarYear,9,1),(WeekStart="Monday")+1)+29</f>
        <v>45564</v>
      </c>
      <c r="C12" s="33">
        <v>45565</v>
      </c>
      <c r="D12" s="33">
        <v>45566</v>
      </c>
      <c r="E12" s="33">
        <v>45567</v>
      </c>
      <c r="F12" s="33">
        <v>45568</v>
      </c>
      <c r="G12" s="33">
        <v>45569</v>
      </c>
      <c r="H12" s="33">
        <v>45570</v>
      </c>
    </row>
    <row r="13" spans="1:9" s="36" customFormat="1" ht="48" customHeight="1" x14ac:dyDescent="0.2"/>
    <row r="14" spans="1:9" s="32" customFormat="1" ht="19.5" customHeight="1" x14ac:dyDescent="0.2">
      <c r="B14" s="48">
        <f t="array" ref="B14:C14">DaysAndWeeks+DATE(CalendarYear,9,1)-WEEKDAY(DATE(CalendarYear,9,1),(WeekStart="Monday")+1)+36</f>
        <v>45571</v>
      </c>
      <c r="C14" s="48">
        <v>45572</v>
      </c>
      <c r="D14" s="92" t="s">
        <v>1</v>
      </c>
      <c r="E14" s="92"/>
      <c r="F14" s="92"/>
      <c r="G14" s="92"/>
      <c r="H14" s="92"/>
    </row>
    <row r="15" spans="1:9" s="36" customFormat="1" ht="48" customHeight="1" x14ac:dyDescent="0.2">
      <c r="B15" s="49"/>
      <c r="C15" s="49"/>
      <c r="D15" s="93"/>
      <c r="E15" s="93"/>
      <c r="F15" s="93"/>
      <c r="G15" s="93"/>
      <c r="H15" s="93"/>
    </row>
  </sheetData>
  <mergeCells count="3">
    <mergeCell ref="B2:D2"/>
    <mergeCell ref="D14:H14"/>
    <mergeCell ref="D15:H15"/>
  </mergeCells>
  <conditionalFormatting sqref="B4:G4">
    <cfRule type="expression" dxfId="7" priority="1">
      <formula>DAY(B4)&gt;8</formula>
    </cfRule>
  </conditionalFormatting>
  <conditionalFormatting sqref="B12:H12 B14:C14">
    <cfRule type="expression" dxfId="6" priority="2">
      <formula>AND(DAY(B12)&gt;=1,DAY(B12)&lt;=15)</formula>
    </cfRule>
  </conditionalFormatting>
  <dataValidations count="8">
    <dataValidation allowBlank="1" showInputMessage="1" showErrorMessage="1" prompt="Automatically determined weekday" sqref="C3:H3" xr:uid="{00000000-0002-0000-0800-000000000000}"/>
    <dataValidation allowBlank="1" showInputMessage="1" showErrorMessage="1" prompt="The year in this cell is automatically updated based on year entered in January worksheet. Calendar below has dates for previous and next month with lighter font shade" sqref="B2:D2" xr:uid="{00000000-0002-0000-0800-000001000000}"/>
    <dataValidation allowBlank="1" showInputMessage="1" showErrorMessage="1" prompt="September month calendar" sqref="A1" xr:uid="{00000000-0002-0000-0800-000002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800-000003000000}"/>
    <dataValidation allowBlank="1" showInputMessage="1" showErrorMessage="1" prompt="This row &amp; rows 7, 9, 11, 13, &amp; 15 are cells for entering daily notes related to the calendar day in the cell above." sqref="B5" xr:uid="{00000000-0002-0000-0800-000004000000}"/>
    <dataValidation allowBlank="1" showInputMessage="1" prompt="Enter monthly Notes in this cell" sqref="D15:H15" xr:uid="{00000000-0002-0000-0800-000005000000}"/>
    <dataValidation allowBlank="1" showInputMessage="1" prompt="Enter monthly Notes in cell below" sqref="D14:H14" xr:uid="{00000000-0002-0000-0800-000006000000}"/>
    <dataValidation allowBlank="1" showInputMessage="1" showErrorMessage="1" prompt="This row contains weekday names for this calendar. This cell contains the starting day of the week. To change week start day, select a new weekday in January worksheet cell L5." sqref="B3" xr:uid="{00000000-0002-0000-0800-000007000000}"/>
  </dataValidations>
  <printOptions horizontalCentered="1"/>
  <pageMargins left="0.25" right="0.25" top="0.5" bottom="0.5" header="0.3" footer="0.3"/>
  <pageSetup orientation="landscape" r:id="rId1"/>
  <headerFooter differentFirst="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59999389629810485"/>
    <pageSetUpPr fitToPage="1"/>
  </sheetPr>
  <dimension ref="A1:I15"/>
  <sheetViews>
    <sheetView showGridLines="0" workbookViewId="0">
      <selection sqref="A1:XFD1048576"/>
    </sheetView>
  </sheetViews>
  <sheetFormatPr defaultColWidth="8.88671875" defaultRowHeight="15" x14ac:dyDescent="0.2"/>
  <cols>
    <col min="1" max="1" width="1.77734375" style="27" customWidth="1"/>
    <col min="2" max="8" width="15.44140625" style="27" customWidth="1"/>
    <col min="9" max="9" width="1.77734375" style="27" customWidth="1"/>
    <col min="10" max="10" width="10.6640625" style="27" customWidth="1"/>
    <col min="11" max="16384" width="8.88671875" style="27"/>
  </cols>
  <sheetData>
    <row r="1" spans="1:9" ht="9" customHeight="1" x14ac:dyDescent="0.2">
      <c r="I1" s="27" t="s">
        <v>2</v>
      </c>
    </row>
    <row r="2" spans="1:9" ht="100.5" customHeight="1" x14ac:dyDescent="0.2">
      <c r="B2" s="91" t="str">
        <f>"October "&amp;CalendarYear</f>
        <v>October 2024</v>
      </c>
      <c r="C2" s="91"/>
      <c r="D2" s="91"/>
      <c r="E2" s="28"/>
      <c r="F2" s="28"/>
      <c r="G2" s="28"/>
      <c r="H2" s="29"/>
    </row>
    <row r="3" spans="1:9" s="31" customFormat="1" ht="19.5" customHeight="1" thickBot="1" x14ac:dyDescent="0.25">
      <c r="A3" s="27"/>
      <c r="B3" s="47" t="str">
        <f>WeekStart</f>
        <v>Sunday</v>
      </c>
      <c r="C3" s="47" t="str">
        <f t="shared" ref="C3:H3" si="0">TEXT(C4,"dddd")</f>
        <v>Monday</v>
      </c>
      <c r="D3" s="47" t="str">
        <f t="shared" si="0"/>
        <v>Tuesday</v>
      </c>
      <c r="E3" s="47" t="str">
        <f t="shared" si="0"/>
        <v>Wednesday</v>
      </c>
      <c r="F3" s="47" t="str">
        <f t="shared" si="0"/>
        <v>Thursday</v>
      </c>
      <c r="G3" s="47" t="str">
        <f t="shared" si="0"/>
        <v>Friday</v>
      </c>
      <c r="H3" s="47" t="str">
        <f t="shared" si="0"/>
        <v>Saturday</v>
      </c>
    </row>
    <row r="4" spans="1:9" s="32" customFormat="1" ht="19.5" customHeight="1" x14ac:dyDescent="0.2">
      <c r="B4" s="33">
        <f t="array" ref="B4:H4">DaysAndWeeks+DATE(CalendarYear,10,1)-WEEKDAY(DATE(CalendarYear,10,1),(WeekStart="Monday")+1)+1</f>
        <v>45564</v>
      </c>
      <c r="C4" s="33">
        <v>45565</v>
      </c>
      <c r="D4" s="33">
        <v>45566</v>
      </c>
      <c r="E4" s="33">
        <v>45567</v>
      </c>
      <c r="F4" s="33">
        <v>45568</v>
      </c>
      <c r="G4" s="33">
        <v>45569</v>
      </c>
      <c r="H4" s="33">
        <v>45570</v>
      </c>
    </row>
    <row r="5" spans="1:9" s="36" customFormat="1" ht="48" customHeight="1" x14ac:dyDescent="0.2"/>
    <row r="6" spans="1:9" s="32" customFormat="1" ht="19.5" customHeight="1" x14ac:dyDescent="0.2">
      <c r="B6" s="48">
        <f t="array" ref="B6:H6">DaysAndWeeks+DATE(CalendarYear,10,1)-WEEKDAY(DATE(CalendarYear,10,1),(WeekStart="Monday")+1)+8</f>
        <v>45571</v>
      </c>
      <c r="C6" s="48">
        <v>45572</v>
      </c>
      <c r="D6" s="48">
        <v>45573</v>
      </c>
      <c r="E6" s="48">
        <v>45574</v>
      </c>
      <c r="F6" s="48">
        <v>45575</v>
      </c>
      <c r="G6" s="48">
        <v>45576</v>
      </c>
      <c r="H6" s="48">
        <v>45577</v>
      </c>
    </row>
    <row r="7" spans="1:9" s="36" customFormat="1" ht="48" customHeight="1" x14ac:dyDescent="0.2">
      <c r="B7" s="49"/>
      <c r="C7" s="49"/>
      <c r="D7" s="49"/>
      <c r="E7" s="49"/>
      <c r="F7" s="49"/>
      <c r="G7" s="49"/>
      <c r="H7" s="49"/>
    </row>
    <row r="8" spans="1:9" s="32" customFormat="1" ht="19.5" customHeight="1" x14ac:dyDescent="0.2">
      <c r="B8" s="33">
        <f t="array" ref="B8:H8">DaysAndWeeks+DATE(CalendarYear,10,1)-WEEKDAY(DATE(CalendarYear,10,1),(WeekStart="Monday")+1)+15</f>
        <v>45578</v>
      </c>
      <c r="C8" s="33">
        <v>45579</v>
      </c>
      <c r="D8" s="33">
        <v>45580</v>
      </c>
      <c r="E8" s="33">
        <v>45581</v>
      </c>
      <c r="F8" s="33">
        <v>45582</v>
      </c>
      <c r="G8" s="33">
        <v>45583</v>
      </c>
      <c r="H8" s="33">
        <v>45584</v>
      </c>
    </row>
    <row r="9" spans="1:9" s="36" customFormat="1" ht="48" customHeight="1" x14ac:dyDescent="0.2"/>
    <row r="10" spans="1:9" s="32" customFormat="1" ht="19.5" customHeight="1" x14ac:dyDescent="0.2">
      <c r="B10" s="48">
        <f t="array" ref="B10:H10">DaysAndWeeks+DATE(CalendarYear,10,1)-WEEKDAY(DATE(CalendarYear,10,1),(WeekStart="Monday")+1)+22</f>
        <v>45585</v>
      </c>
      <c r="C10" s="48">
        <v>45586</v>
      </c>
      <c r="D10" s="48">
        <v>45587</v>
      </c>
      <c r="E10" s="48">
        <v>45588</v>
      </c>
      <c r="F10" s="48">
        <v>45589</v>
      </c>
      <c r="G10" s="48">
        <v>45590</v>
      </c>
      <c r="H10" s="48">
        <v>45591</v>
      </c>
    </row>
    <row r="11" spans="1:9" s="36" customFormat="1" ht="48" customHeight="1" x14ac:dyDescent="0.2">
      <c r="B11" s="49"/>
      <c r="C11" s="49"/>
      <c r="D11" s="49"/>
      <c r="E11" s="49"/>
      <c r="F11" s="49"/>
      <c r="G11" s="49"/>
      <c r="H11" s="49"/>
    </row>
    <row r="12" spans="1:9" s="32" customFormat="1" ht="19.5" customHeight="1" x14ac:dyDescent="0.2">
      <c r="B12" s="33">
        <f t="array" ref="B12:H12">DaysAndWeeks+DATE(CalendarYear,10,1)-WEEKDAY(DATE(CalendarYear,10,1),(WeekStart="Monday")+1)+29</f>
        <v>45592</v>
      </c>
      <c r="C12" s="33">
        <v>45593</v>
      </c>
      <c r="D12" s="33">
        <v>45594</v>
      </c>
      <c r="E12" s="33">
        <v>45595</v>
      </c>
      <c r="F12" s="33">
        <v>45596</v>
      </c>
      <c r="G12" s="33">
        <v>45597</v>
      </c>
      <c r="H12" s="33">
        <v>45598</v>
      </c>
    </row>
    <row r="13" spans="1:9" s="36" customFormat="1" ht="48" customHeight="1" x14ac:dyDescent="0.2"/>
    <row r="14" spans="1:9" s="32" customFormat="1" ht="19.5" customHeight="1" x14ac:dyDescent="0.2">
      <c r="B14" s="48">
        <f t="array" ref="B14:C14">DaysAndWeeks+DATE(CalendarYear,10,1)-WEEKDAY(DATE(CalendarYear,10,1),(WeekStart="Monday")+1)+36</f>
        <v>45599</v>
      </c>
      <c r="C14" s="48">
        <v>45600</v>
      </c>
      <c r="D14" s="92" t="s">
        <v>1</v>
      </c>
      <c r="E14" s="92"/>
      <c r="F14" s="92"/>
      <c r="G14" s="92"/>
      <c r="H14" s="92"/>
    </row>
    <row r="15" spans="1:9" s="36" customFormat="1" ht="48" customHeight="1" x14ac:dyDescent="0.2">
      <c r="B15" s="49"/>
      <c r="C15" s="49"/>
      <c r="D15" s="93"/>
      <c r="E15" s="93"/>
      <c r="F15" s="93"/>
      <c r="G15" s="93"/>
      <c r="H15" s="93"/>
    </row>
  </sheetData>
  <mergeCells count="3">
    <mergeCell ref="B2:D2"/>
    <mergeCell ref="D14:H14"/>
    <mergeCell ref="D15:H15"/>
  </mergeCells>
  <conditionalFormatting sqref="B4:G4">
    <cfRule type="expression" dxfId="5" priority="1">
      <formula>DAY(B4)&gt;8</formula>
    </cfRule>
  </conditionalFormatting>
  <conditionalFormatting sqref="B12:H12 B14:C14">
    <cfRule type="expression" dxfId="4" priority="2">
      <formula>AND(DAY(B12)&gt;=1,DAY(B12)&lt;=15)</formula>
    </cfRule>
  </conditionalFormatting>
  <dataValidations count="8">
    <dataValidation allowBlank="1" showInputMessage="1" showErrorMessage="1" prompt="Automatically determined weekday" sqref="C3:H3" xr:uid="{00000000-0002-0000-0900-000000000000}"/>
    <dataValidation allowBlank="1" showInputMessage="1" showErrorMessage="1" prompt="October month calendar" sqref="A1" xr:uid="{00000000-0002-0000-0900-000001000000}"/>
    <dataValidation allowBlank="1" showInputMessage="1" showErrorMessage="1" prompt="The year in this cell is automatically updated based on year entered in January worksheet. Calendar below has dates for previous and next month with lighter font shade" sqref="B2:D2" xr:uid="{00000000-0002-0000-0900-000002000000}"/>
    <dataValidation allowBlank="1" showInputMessage="1" showErrorMessage="1" prompt="This row contains weekday names for this calendar. This cell contains the starting day of the week. To change week start day, select a new weekday in January worksheet cell L5." sqref="B3" xr:uid="{00000000-0002-0000-0900-000003000000}"/>
    <dataValidation allowBlank="1" showInputMessage="1" prompt="Enter monthly Notes in cell below" sqref="D14:H14" xr:uid="{00000000-0002-0000-0900-000004000000}"/>
    <dataValidation allowBlank="1" showInputMessage="1" prompt="Enter monthly Notes in this cell" sqref="D15:H15" xr:uid="{00000000-0002-0000-0900-000005000000}"/>
    <dataValidation allowBlank="1" showInputMessage="1" showErrorMessage="1" prompt="This row &amp; rows 7, 9, 11, 13, &amp; 15 are cells for entering daily notes related to the calendar day in the cell above." sqref="B5" xr:uid="{00000000-0002-0000-0900-000006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900-000007000000}"/>
  </dataValidations>
  <printOptions horizontalCentered="1"/>
  <pageMargins left="0.25" right="0.25" top="0.5" bottom="0.5" header="0.3" footer="0.3"/>
  <pageSetup orientation="landscape" r:id="rId1"/>
  <headerFooter differentFirst="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59999389629810485"/>
    <pageSetUpPr fitToPage="1"/>
  </sheetPr>
  <dimension ref="A1:I15"/>
  <sheetViews>
    <sheetView showGridLines="0" workbookViewId="0">
      <selection sqref="A1:XFD1048576"/>
    </sheetView>
  </sheetViews>
  <sheetFormatPr defaultColWidth="8.88671875" defaultRowHeight="15" x14ac:dyDescent="0.2"/>
  <cols>
    <col min="1" max="1" width="1.77734375" style="27" customWidth="1"/>
    <col min="2" max="8" width="15.44140625" style="27" customWidth="1"/>
    <col min="9" max="9" width="1.77734375" style="27" customWidth="1"/>
    <col min="10" max="10" width="10.6640625" style="27" customWidth="1"/>
    <col min="11" max="16384" width="8.88671875" style="27"/>
  </cols>
  <sheetData>
    <row r="1" spans="1:9" ht="9" customHeight="1" x14ac:dyDescent="0.2">
      <c r="I1" s="27" t="s">
        <v>2</v>
      </c>
    </row>
    <row r="2" spans="1:9" ht="100.5" customHeight="1" x14ac:dyDescent="0.2">
      <c r="B2" s="91" t="str">
        <f>"November "&amp;CalendarYear</f>
        <v>November 2024</v>
      </c>
      <c r="C2" s="91"/>
      <c r="D2" s="91"/>
      <c r="E2" s="28"/>
      <c r="F2" s="28"/>
      <c r="G2" s="28"/>
      <c r="H2" s="29"/>
    </row>
    <row r="3" spans="1:9" s="31" customFormat="1" ht="19.5" customHeight="1" thickBot="1" x14ac:dyDescent="0.25">
      <c r="A3" s="27"/>
      <c r="B3" s="47" t="str">
        <f>WeekStart</f>
        <v>Sunday</v>
      </c>
      <c r="C3" s="47" t="str">
        <f t="shared" ref="C3:H3" si="0">TEXT(C4,"dddd")</f>
        <v>Monday</v>
      </c>
      <c r="D3" s="47" t="str">
        <f t="shared" si="0"/>
        <v>Tuesday</v>
      </c>
      <c r="E3" s="47" t="str">
        <f t="shared" si="0"/>
        <v>Wednesday</v>
      </c>
      <c r="F3" s="47" t="str">
        <f t="shared" si="0"/>
        <v>Thursday</v>
      </c>
      <c r="G3" s="47" t="str">
        <f t="shared" si="0"/>
        <v>Friday</v>
      </c>
      <c r="H3" s="47" t="str">
        <f t="shared" si="0"/>
        <v>Saturday</v>
      </c>
    </row>
    <row r="4" spans="1:9" s="32" customFormat="1" ht="19.5" customHeight="1" x14ac:dyDescent="0.2">
      <c r="B4" s="33">
        <f t="array" ref="B4:H4">DaysAndWeeks+DATE(CalendarYear,11,1)-WEEKDAY(DATE(CalendarYear,11,1),(WeekStart="Monday")+1)+1</f>
        <v>45592</v>
      </c>
      <c r="C4" s="33">
        <v>45593</v>
      </c>
      <c r="D4" s="33">
        <v>45594</v>
      </c>
      <c r="E4" s="33">
        <v>45595</v>
      </c>
      <c r="F4" s="33">
        <v>45596</v>
      </c>
      <c r="G4" s="33">
        <v>45597</v>
      </c>
      <c r="H4" s="33">
        <v>45598</v>
      </c>
    </row>
    <row r="5" spans="1:9" s="36" customFormat="1" ht="48" customHeight="1" x14ac:dyDescent="0.2"/>
    <row r="6" spans="1:9" s="32" customFormat="1" ht="19.5" customHeight="1" x14ac:dyDescent="0.2">
      <c r="B6" s="48">
        <f t="array" ref="B6:H6">DaysAndWeeks+DATE(CalendarYear,11,1)-WEEKDAY(DATE(CalendarYear,11,1),(WeekStart="Monday")+1)+8</f>
        <v>45599</v>
      </c>
      <c r="C6" s="48">
        <v>45600</v>
      </c>
      <c r="D6" s="48">
        <v>45601</v>
      </c>
      <c r="E6" s="48">
        <v>45602</v>
      </c>
      <c r="F6" s="48">
        <v>45603</v>
      </c>
      <c r="G6" s="48">
        <v>45604</v>
      </c>
      <c r="H6" s="48">
        <v>45605</v>
      </c>
    </row>
    <row r="7" spans="1:9" s="36" customFormat="1" ht="48" customHeight="1" x14ac:dyDescent="0.2">
      <c r="B7" s="49"/>
      <c r="C7" s="49"/>
      <c r="D7" s="49"/>
      <c r="E7" s="49"/>
      <c r="F7" s="49"/>
      <c r="G7" s="49"/>
      <c r="H7" s="49"/>
    </row>
    <row r="8" spans="1:9" s="32" customFormat="1" ht="19.5" customHeight="1" x14ac:dyDescent="0.2">
      <c r="B8" s="33">
        <f t="array" ref="B8:H8">DaysAndWeeks+DATE(CalendarYear,11,1)-WEEKDAY(DATE(CalendarYear,11,1),(WeekStart="Monday")+1)+15</f>
        <v>45606</v>
      </c>
      <c r="C8" s="33">
        <v>45607</v>
      </c>
      <c r="D8" s="33">
        <v>45608</v>
      </c>
      <c r="E8" s="33">
        <v>45609</v>
      </c>
      <c r="F8" s="33">
        <v>45610</v>
      </c>
      <c r="G8" s="33">
        <v>45611</v>
      </c>
      <c r="H8" s="33">
        <v>45612</v>
      </c>
    </row>
    <row r="9" spans="1:9" s="36" customFormat="1" ht="48" customHeight="1" x14ac:dyDescent="0.2"/>
    <row r="10" spans="1:9" s="32" customFormat="1" ht="19.5" customHeight="1" x14ac:dyDescent="0.2">
      <c r="B10" s="48">
        <f t="array" ref="B10:H10">DaysAndWeeks+DATE(CalendarYear,11,1)-WEEKDAY(DATE(CalendarYear,11,1),(WeekStart="Monday")+1)+22</f>
        <v>45613</v>
      </c>
      <c r="C10" s="48">
        <v>45614</v>
      </c>
      <c r="D10" s="48">
        <v>45615</v>
      </c>
      <c r="E10" s="48">
        <v>45616</v>
      </c>
      <c r="F10" s="48">
        <v>45617</v>
      </c>
      <c r="G10" s="48">
        <v>45618</v>
      </c>
      <c r="H10" s="48">
        <v>45619</v>
      </c>
    </row>
    <row r="11" spans="1:9" s="36" customFormat="1" ht="48" customHeight="1" x14ac:dyDescent="0.2">
      <c r="B11" s="49"/>
      <c r="C11" s="49"/>
      <c r="D11" s="49"/>
      <c r="E11" s="49"/>
      <c r="F11" s="49"/>
      <c r="G11" s="49"/>
      <c r="H11" s="49"/>
    </row>
    <row r="12" spans="1:9" s="32" customFormat="1" ht="19.5" customHeight="1" x14ac:dyDescent="0.2">
      <c r="B12" s="33">
        <f t="array" ref="B12:H12">DaysAndWeeks+DATE(CalendarYear,11,1)-WEEKDAY(DATE(CalendarYear,11,1),(WeekStart="Monday")+1)+29</f>
        <v>45620</v>
      </c>
      <c r="C12" s="33">
        <v>45621</v>
      </c>
      <c r="D12" s="33">
        <v>45622</v>
      </c>
      <c r="E12" s="33">
        <v>45623</v>
      </c>
      <c r="F12" s="33">
        <v>45624</v>
      </c>
      <c r="G12" s="33">
        <v>45625</v>
      </c>
      <c r="H12" s="33">
        <v>45626</v>
      </c>
    </row>
    <row r="13" spans="1:9" s="36" customFormat="1" ht="48" customHeight="1" x14ac:dyDescent="0.2"/>
    <row r="14" spans="1:9" s="32" customFormat="1" ht="19.5" customHeight="1" x14ac:dyDescent="0.2">
      <c r="B14" s="48">
        <f t="array" ref="B14:C14">DaysAndWeeks+DATE(CalendarYear,11,1)-WEEKDAY(DATE(CalendarYear,11,1),(WeekStart="Monday")+1)+36</f>
        <v>45627</v>
      </c>
      <c r="C14" s="48">
        <v>45628</v>
      </c>
      <c r="D14" s="92" t="s">
        <v>1</v>
      </c>
      <c r="E14" s="92"/>
      <c r="F14" s="92"/>
      <c r="G14" s="92"/>
      <c r="H14" s="92"/>
    </row>
    <row r="15" spans="1:9" s="36" customFormat="1" ht="48" customHeight="1" x14ac:dyDescent="0.2">
      <c r="B15" s="49"/>
      <c r="C15" s="49"/>
      <c r="D15" s="93"/>
      <c r="E15" s="93"/>
      <c r="F15" s="93"/>
      <c r="G15" s="93"/>
      <c r="H15" s="93"/>
    </row>
  </sheetData>
  <mergeCells count="3">
    <mergeCell ref="B2:D2"/>
    <mergeCell ref="D14:H14"/>
    <mergeCell ref="D15:H15"/>
  </mergeCells>
  <conditionalFormatting sqref="B4:G4">
    <cfRule type="expression" dxfId="3" priority="1">
      <formula>DAY(B4)&gt;8</formula>
    </cfRule>
  </conditionalFormatting>
  <conditionalFormatting sqref="B12:H12 B14:C14">
    <cfRule type="expression" dxfId="2" priority="2">
      <formula>AND(DAY(B12)&gt;=1,DAY(B12)&lt;=15)</formula>
    </cfRule>
  </conditionalFormatting>
  <dataValidations count="8">
    <dataValidation allowBlank="1" showInputMessage="1" showErrorMessage="1" prompt="Automatically determined weekday" sqref="C3:H3" xr:uid="{00000000-0002-0000-0A00-000000000000}"/>
    <dataValidation allowBlank="1" showInputMessage="1" showErrorMessage="1" prompt="November month calendar" sqref="A1" xr:uid="{00000000-0002-0000-0A00-000001000000}"/>
    <dataValidation allowBlank="1" showInputMessage="1" showErrorMessage="1" prompt="The year in this cell is automatically updated based on year entered in January worksheet. Calendar below has dates for previous and next month with lighter font shade" sqref="B2:D2" xr:uid="{00000000-0002-0000-0A00-000002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A00-000003000000}"/>
    <dataValidation allowBlank="1" showInputMessage="1" showErrorMessage="1" prompt="This row &amp; rows 7, 9, 11, 13, &amp; 15 are cells for entering daily notes related to the calendar day in the cell above." sqref="B5" xr:uid="{00000000-0002-0000-0A00-000004000000}"/>
    <dataValidation allowBlank="1" showInputMessage="1" prompt="Enter monthly Notes in this cell" sqref="D15:H15" xr:uid="{00000000-0002-0000-0A00-000005000000}"/>
    <dataValidation allowBlank="1" showInputMessage="1" prompt="Enter monthly Notes in cell below" sqref="D14:H14" xr:uid="{00000000-0002-0000-0A00-000006000000}"/>
    <dataValidation allowBlank="1" showInputMessage="1" showErrorMessage="1" prompt="This row contains weekday names for this calendar. This cell contains the starting day of the week. To change week start day, select a new weekday in January worksheet cell L5." sqref="B3" xr:uid="{00000000-0002-0000-0A00-000007000000}"/>
  </dataValidations>
  <printOptions horizontalCentered="1"/>
  <pageMargins left="0.25" right="0.25" top="0.5" bottom="0.5" header="0.3" footer="0.3"/>
  <pageSetup orientation="landscape" r:id="rId1"/>
  <headerFooter differentFirst="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8" tint="0.59999389629810485"/>
    <pageSetUpPr fitToPage="1"/>
  </sheetPr>
  <dimension ref="A1:I15"/>
  <sheetViews>
    <sheetView showGridLines="0" workbookViewId="0">
      <selection activeCell="E2" sqref="E2"/>
    </sheetView>
  </sheetViews>
  <sheetFormatPr defaultColWidth="8.88671875" defaultRowHeight="15" x14ac:dyDescent="0.2"/>
  <cols>
    <col min="1" max="1" width="1.77734375" style="27" customWidth="1"/>
    <col min="2" max="8" width="15.44140625" style="27" customWidth="1"/>
    <col min="9" max="9" width="1.77734375" style="27" customWidth="1"/>
    <col min="10" max="16384" width="8.88671875" style="27"/>
  </cols>
  <sheetData>
    <row r="1" spans="1:9" ht="9" customHeight="1" x14ac:dyDescent="0.2">
      <c r="I1" s="27" t="s">
        <v>2</v>
      </c>
    </row>
    <row r="2" spans="1:9" ht="100.5" customHeight="1" x14ac:dyDescent="0.2">
      <c r="B2" s="81" t="str">
        <f>"December "&amp;CalendarYear</f>
        <v>December 2024</v>
      </c>
      <c r="C2" s="81"/>
      <c r="D2" s="81"/>
      <c r="E2" s="28"/>
      <c r="F2" s="28"/>
      <c r="G2" s="28"/>
      <c r="H2" s="29"/>
    </row>
    <row r="3" spans="1:9" s="31" customFormat="1" ht="19.5" customHeight="1" thickBot="1" x14ac:dyDescent="0.25">
      <c r="A3" s="27"/>
      <c r="B3" s="30" t="str">
        <f>WeekStart</f>
        <v>Sunday</v>
      </c>
      <c r="C3" s="30" t="str">
        <f t="shared" ref="C3:H3" si="0">TEXT(C4,"dddd")</f>
        <v>Monday</v>
      </c>
      <c r="D3" s="30" t="str">
        <f t="shared" si="0"/>
        <v>Tuesday</v>
      </c>
      <c r="E3" s="30" t="str">
        <f t="shared" si="0"/>
        <v>Wednesday</v>
      </c>
      <c r="F3" s="30" t="str">
        <f t="shared" si="0"/>
        <v>Thursday</v>
      </c>
      <c r="G3" s="30" t="str">
        <f t="shared" si="0"/>
        <v>Friday</v>
      </c>
      <c r="H3" s="30" t="str">
        <f t="shared" si="0"/>
        <v>Saturday</v>
      </c>
    </row>
    <row r="4" spans="1:9" s="32" customFormat="1" ht="19.5" customHeight="1" x14ac:dyDescent="0.2">
      <c r="B4" s="33">
        <f t="array" ref="B4:H4">DaysAndWeeks+DATE(CalendarYear,12,1)-WEEKDAY(DATE(CalendarYear,12,1),(WeekStart="Monday")+1)+1</f>
        <v>45627</v>
      </c>
      <c r="C4" s="33">
        <v>45628</v>
      </c>
      <c r="D4" s="33">
        <v>45629</v>
      </c>
      <c r="E4" s="33">
        <v>45630</v>
      </c>
      <c r="F4" s="33">
        <v>45631</v>
      </c>
      <c r="G4" s="33">
        <v>45632</v>
      </c>
      <c r="H4" s="33">
        <v>45633</v>
      </c>
    </row>
    <row r="5" spans="1:9" s="36" customFormat="1" ht="48" customHeight="1" x14ac:dyDescent="0.2"/>
    <row r="6" spans="1:9" s="32" customFormat="1" ht="19.5" customHeight="1" x14ac:dyDescent="0.2">
      <c r="B6" s="39">
        <f t="array" ref="B6:H6">DaysAndWeeks+DATE(CalendarYear,12,1)-WEEKDAY(DATE(CalendarYear,12,1),(WeekStart="Monday")+1)+8</f>
        <v>45634</v>
      </c>
      <c r="C6" s="39">
        <v>45635</v>
      </c>
      <c r="D6" s="39">
        <v>45636</v>
      </c>
      <c r="E6" s="39">
        <v>45637</v>
      </c>
      <c r="F6" s="39">
        <v>45638</v>
      </c>
      <c r="G6" s="39">
        <v>45639</v>
      </c>
      <c r="H6" s="39">
        <v>45640</v>
      </c>
    </row>
    <row r="7" spans="1:9" s="36" customFormat="1" ht="48" customHeight="1" x14ac:dyDescent="0.2">
      <c r="B7" s="40"/>
      <c r="C7" s="40"/>
      <c r="D7" s="40"/>
      <c r="E7" s="40"/>
      <c r="F7" s="40"/>
      <c r="G7" s="40"/>
      <c r="H7" s="40"/>
    </row>
    <row r="8" spans="1:9" s="32" customFormat="1" ht="19.5" customHeight="1" x14ac:dyDescent="0.2">
      <c r="B8" s="33">
        <f t="array" ref="B8:H8">DaysAndWeeks+DATE(CalendarYear,12,1)-WEEKDAY(DATE(CalendarYear,12,1),(WeekStart="Monday")+1)+15</f>
        <v>45641</v>
      </c>
      <c r="C8" s="33">
        <v>45642</v>
      </c>
      <c r="D8" s="33">
        <v>45643</v>
      </c>
      <c r="E8" s="33">
        <v>45644</v>
      </c>
      <c r="F8" s="33">
        <v>45645</v>
      </c>
      <c r="G8" s="33">
        <v>45646</v>
      </c>
      <c r="H8" s="33">
        <v>45647</v>
      </c>
    </row>
    <row r="9" spans="1:9" s="36" customFormat="1" ht="48" customHeight="1" x14ac:dyDescent="0.2"/>
    <row r="10" spans="1:9" s="32" customFormat="1" ht="19.5" customHeight="1" x14ac:dyDescent="0.2">
      <c r="B10" s="39">
        <f t="array" ref="B10:H10">DaysAndWeeks+DATE(CalendarYear,12,1)-WEEKDAY(DATE(CalendarYear,12,1),(WeekStart="Monday")+1)+22</f>
        <v>45648</v>
      </c>
      <c r="C10" s="39">
        <v>45649</v>
      </c>
      <c r="D10" s="39">
        <v>45650</v>
      </c>
      <c r="E10" s="39">
        <v>45651</v>
      </c>
      <c r="F10" s="39">
        <v>45652</v>
      </c>
      <c r="G10" s="39">
        <v>45653</v>
      </c>
      <c r="H10" s="39">
        <v>45654</v>
      </c>
    </row>
    <row r="11" spans="1:9" s="36" customFormat="1" ht="48" customHeight="1" x14ac:dyDescent="0.2">
      <c r="B11" s="40"/>
      <c r="C11" s="40"/>
      <c r="D11" s="40"/>
      <c r="E11" s="40"/>
      <c r="F11" s="40"/>
      <c r="G11" s="40"/>
      <c r="H11" s="40"/>
    </row>
    <row r="12" spans="1:9" s="32" customFormat="1" ht="19.5" customHeight="1" x14ac:dyDescent="0.2">
      <c r="B12" s="33">
        <f t="array" ref="B12:H12">DaysAndWeeks+DATE(CalendarYear,12,1)-WEEKDAY(DATE(CalendarYear,12,1),(WeekStart="Monday")+1)+29</f>
        <v>45655</v>
      </c>
      <c r="C12" s="33">
        <v>45656</v>
      </c>
      <c r="D12" s="33">
        <v>45657</v>
      </c>
      <c r="E12" s="33">
        <v>45658</v>
      </c>
      <c r="F12" s="33">
        <v>45659</v>
      </c>
      <c r="G12" s="33">
        <v>45660</v>
      </c>
      <c r="H12" s="33">
        <v>45661</v>
      </c>
    </row>
    <row r="13" spans="1:9" s="36" customFormat="1" ht="48" customHeight="1" x14ac:dyDescent="0.2"/>
    <row r="14" spans="1:9" s="32" customFormat="1" ht="19.5" customHeight="1" x14ac:dyDescent="0.2">
      <c r="B14" s="39">
        <f t="array" ref="B14:C14">DaysAndWeeks+DATE(CalendarYear,12,1)-WEEKDAY(DATE(CalendarYear,12,1),(WeekStart="Monday")+1)+36</f>
        <v>45662</v>
      </c>
      <c r="C14" s="39">
        <v>45663</v>
      </c>
      <c r="D14" s="82" t="s">
        <v>1</v>
      </c>
      <c r="E14" s="82"/>
      <c r="F14" s="82"/>
      <c r="G14" s="82"/>
      <c r="H14" s="82"/>
    </row>
    <row r="15" spans="1:9" s="36" customFormat="1" ht="48" customHeight="1" x14ac:dyDescent="0.2">
      <c r="B15" s="40"/>
      <c r="C15" s="40"/>
      <c r="D15" s="83"/>
      <c r="E15" s="83"/>
      <c r="F15" s="83"/>
      <c r="G15" s="83"/>
      <c r="H15" s="83"/>
    </row>
  </sheetData>
  <mergeCells count="3">
    <mergeCell ref="B2:D2"/>
    <mergeCell ref="D14:H14"/>
    <mergeCell ref="D15:H15"/>
  </mergeCells>
  <conditionalFormatting sqref="B4:G4">
    <cfRule type="expression" dxfId="1" priority="1">
      <formula>DAY(B4)&gt;8</formula>
    </cfRule>
  </conditionalFormatting>
  <conditionalFormatting sqref="B12:H12 B14:C14">
    <cfRule type="expression" dxfId="0" priority="2">
      <formula>AND(DAY(B12)&gt;=1,DAY(B12)&lt;=15)</formula>
    </cfRule>
  </conditionalFormatting>
  <dataValidations count="8">
    <dataValidation allowBlank="1" showInputMessage="1" showErrorMessage="1" prompt="Automatically determined weekday" sqref="C3:H3" xr:uid="{00000000-0002-0000-0B00-000000000000}"/>
    <dataValidation allowBlank="1" showInputMessage="1" showErrorMessage="1" prompt="December month calendar" sqref="A1" xr:uid="{00000000-0002-0000-0B00-000001000000}"/>
    <dataValidation allowBlank="1" showInputMessage="1" showErrorMessage="1" prompt="The year in this cell is automatically updated based on year entered in January worksheet. Calendar below has dates for previous and next month with lighter font shade" sqref="B2:D2" xr:uid="{00000000-0002-0000-0B00-000002000000}"/>
    <dataValidation allowBlank="1" showInputMessage="1" showErrorMessage="1" prompt="This row contains weekday names for this calendar. This cell contains the starting day of the week. To change week start day, select a new weekday in January worksheet cell L5." sqref="B3" xr:uid="{00000000-0002-0000-0B00-000003000000}"/>
    <dataValidation allowBlank="1" showInputMessage="1" prompt="Enter monthly Notes in cell below" sqref="D14:H14" xr:uid="{00000000-0002-0000-0B00-000004000000}"/>
    <dataValidation allowBlank="1" showInputMessage="1" prompt="Enter monthly Notes in this cell" sqref="D15:H15" xr:uid="{00000000-0002-0000-0B00-000005000000}"/>
    <dataValidation allowBlank="1" showInputMessage="1" showErrorMessage="1" prompt="This row &amp; rows 7, 9, 11, 13, &amp; 15 are cells for entering daily notes related to the calendar day in the cell above." sqref="B5" xr:uid="{00000000-0002-0000-0B00-000006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B00-000007000000}"/>
  </dataValidations>
  <printOptions horizontalCentered="1"/>
  <pageMargins left="0.25" right="0.25" top="0.5" bottom="0.5" header="0.3" footer="0.3"/>
  <pageSetup orientation="landscape" r:id="rId1"/>
  <headerFooter differentFirst="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89767E-1328-40C6-9203-B1A04AEC6BD2}">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4E41711A-14E7-411C-A3D2-992C0184A0D0}">
  <ds:schemaRefs>
    <ds:schemaRef ds:uri="http://schemas.microsoft.com/sharepoint/v3/contenttype/forms"/>
  </ds:schemaRefs>
</ds:datastoreItem>
</file>

<file path=customXml/itemProps3.xml><?xml version="1.0" encoding="utf-8"?>
<ds:datastoreItem xmlns:ds="http://schemas.openxmlformats.org/officeDocument/2006/customXml" ds:itemID="{C81313E7-A55B-4652-8201-2BC6B09FAB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TM34128371</Template>
  <Application>Microsoft Excel</Application>
  <DocSecurity>0</DocSecurity>
  <ScaleCrop>false</ScaleCrop>
  <HeadingPairs>
    <vt:vector size="4" baseType="variant">
      <vt:variant>
        <vt:lpstr>Worksheets</vt:lpstr>
      </vt:variant>
      <vt:variant>
        <vt:i4>18</vt:i4>
      </vt:variant>
      <vt:variant>
        <vt:lpstr>Named Ranges</vt:lpstr>
      </vt:variant>
      <vt:variant>
        <vt:i4>39</vt:i4>
      </vt:variant>
    </vt:vector>
  </HeadingPairs>
  <TitlesOfParts>
    <vt:vector size="57" baseType="lpstr">
      <vt:lpstr>Goals etc</vt:lpstr>
      <vt:lpstr>CoS</vt:lpstr>
      <vt:lpstr>Training Week Plan</vt:lpstr>
      <vt:lpstr>Action Plan</vt:lpstr>
      <vt:lpstr>Comm Plan</vt:lpstr>
      <vt:lpstr>Compn Review</vt:lpstr>
      <vt:lpstr>January</vt:lpstr>
      <vt:lpstr>February</vt:lpstr>
      <vt:lpstr>March</vt:lpstr>
      <vt:lpstr>April</vt:lpstr>
      <vt:lpstr>May</vt:lpstr>
      <vt:lpstr>June</vt:lpstr>
      <vt:lpstr>July</vt:lpstr>
      <vt:lpstr>August</vt:lpstr>
      <vt:lpstr>September</vt:lpstr>
      <vt:lpstr>October</vt:lpstr>
      <vt:lpstr>November</vt:lpstr>
      <vt:lpstr>December</vt:lpstr>
      <vt:lpstr>CalendarYear</vt:lpstr>
      <vt:lpstr>ColumnTitleRegion1..H12.1</vt:lpstr>
      <vt:lpstr>ColumnTitleRegion1..H12.10</vt:lpstr>
      <vt:lpstr>ColumnTitleRegion1..H12.11</vt:lpstr>
      <vt:lpstr>ColumnTitleRegion1..H12.12</vt:lpstr>
      <vt:lpstr>ColumnTitleRegion1..H12.2</vt:lpstr>
      <vt:lpstr>ColumnTitleRegion1..H12.3</vt:lpstr>
      <vt:lpstr>ColumnTitleRegion1..H12.4</vt:lpstr>
      <vt:lpstr>ColumnTitleRegion1..H12.5</vt:lpstr>
      <vt:lpstr>ColumnTitleRegion1..H12.6</vt:lpstr>
      <vt:lpstr>ColumnTitleRegion1..H12.7</vt:lpstr>
      <vt:lpstr>ColumnTitleRegion1..H12.8</vt:lpstr>
      <vt:lpstr>ColumnTitleRegion1..H12.9</vt:lpstr>
      <vt:lpstr>ColumnTitleRegion2..C14.1</vt:lpstr>
      <vt:lpstr>ColumnTitleRegion2..C14.10</vt:lpstr>
      <vt:lpstr>ColumnTitleRegion2..C14.11</vt:lpstr>
      <vt:lpstr>ColumnTitleRegion2..C14.12</vt:lpstr>
      <vt:lpstr>ColumnTitleRegion2..C14.2</vt:lpstr>
      <vt:lpstr>ColumnTitleRegion2..C14.3</vt:lpstr>
      <vt:lpstr>ColumnTitleRegion2..C14.4</vt:lpstr>
      <vt:lpstr>ColumnTitleRegion2..C14.5</vt:lpstr>
      <vt:lpstr>ColumnTitleRegion2..C14.6</vt:lpstr>
      <vt:lpstr>ColumnTitleRegion2..C14.7</vt:lpstr>
      <vt:lpstr>ColumnTitleRegion2..C14.8</vt:lpstr>
      <vt:lpstr>ColumnTitleRegion2..C14.9</vt:lpstr>
      <vt:lpstr>April!Print_Area</vt:lpstr>
      <vt:lpstr>August!Print_Area</vt:lpstr>
      <vt:lpstr>December!Print_Area</vt:lpstr>
      <vt:lpstr>February!Print_Area</vt:lpstr>
      <vt:lpstr>January!Print_Area</vt:lpstr>
      <vt:lpstr>July!Print_Area</vt:lpstr>
      <vt:lpstr>June!Print_Area</vt:lpstr>
      <vt:lpstr>March!Print_Area</vt:lpstr>
      <vt:lpstr>May!Print_Area</vt:lpstr>
      <vt:lpstr>November!Print_Area</vt:lpstr>
      <vt:lpstr>October!Print_Area</vt:lpstr>
      <vt:lpstr>September!Print_Area</vt:lpstr>
      <vt:lpstr>RowTitleRegion1..K3</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2022-12-28T23:54:15Z</dcterms:created>
  <dcterms:modified xsi:type="dcterms:W3CDTF">2024-03-11T23:22:49Z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